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70" yWindow="0" windowWidth="11880" windowHeight="12465" tabRatio="761" activeTab="3"/>
  </bookViews>
  <sheets>
    <sheet name="封面" sheetId="1" r:id="rId1"/>
    <sheet name="目录" sheetId="2" r:id="rId2"/>
    <sheet name="表一" sheetId="3" r:id="rId3"/>
    <sheet name="表二" sheetId="4" r:id="rId4"/>
    <sheet name="表三" sheetId="5" r:id="rId5"/>
    <sheet name="表四" sheetId="6" r:id="rId6"/>
    <sheet name="表五" sheetId="7" r:id="rId7"/>
    <sheet name="表八" sheetId="8" r:id="rId8"/>
    <sheet name="表九" sheetId="9" r:id="rId9"/>
    <sheet name="表十" sheetId="10" r:id="rId10"/>
    <sheet name="表十一" sheetId="11" r:id="rId11"/>
  </sheets>
  <definedNames>
    <definedName name="_xlnm._FilterDatabase" localSheetId="3" hidden="1">'表二'!$A$4:$F$1265</definedName>
    <definedName name="_xlnm._FilterDatabase" localSheetId="10" hidden="1">'表十一'!$A$5:$J$53</definedName>
    <definedName name="_xlnm._FilterDatabase" localSheetId="5" hidden="1">'表四'!$A$5:$L$223</definedName>
    <definedName name="_xlfn.IFERROR" hidden="1">#NAME?</definedName>
    <definedName name="_xlnm.Print_Area" localSheetId="4">'表三'!$B$1:$H$90</definedName>
    <definedName name="_xlnm.Print_Titles" localSheetId="7">'表八'!$1:$5</definedName>
    <definedName name="_xlnm.Print_Titles" localSheetId="8">'表九'!$1:$5</definedName>
    <definedName name="_xlnm.Print_Titles" localSheetId="4">'表三'!$1:$5</definedName>
    <definedName name="_xlnm.Print_Titles" localSheetId="10">'表十一'!$1:$5</definedName>
    <definedName name="_xlnm.Print_Titles" localSheetId="5">'表四'!$1:$5</definedName>
    <definedName name="_xlnm.Print_Titles" localSheetId="6">'表五'!$B:$B,'表五'!$1:$5</definedName>
    <definedName name="_xlnm.Print_Titles" localSheetId="2">'表一'!$1:$4</definedName>
    <definedName name="地区名称" localSheetId="3">#REF!</definedName>
    <definedName name="地区名称" localSheetId="1">'目录'!#REF!</definedName>
    <definedName name="地区名称">'封面'!$B$2:$B$6</definedName>
  </definedNames>
  <calcPr fullCalcOnLoad="1"/>
</workbook>
</file>

<file path=xl/sharedStrings.xml><?xml version="1.0" encoding="utf-8"?>
<sst xmlns="http://schemas.openxmlformats.org/spreadsheetml/2006/main" count="4327" uniqueCount="3128">
  <si>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</si>
  <si>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</si>
  <si>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</si>
  <si>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</si>
  <si>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</si>
  <si>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</si>
  <si>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</si>
  <si>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</si>
  <si>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</si>
  <si>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</si>
  <si>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</si>
  <si>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</si>
  <si>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</si>
  <si>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</si>
  <si>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</si>
  <si>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</si>
  <si>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</si>
  <si>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</si>
  <si>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</si>
  <si>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</si>
  <si>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</si>
  <si>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</si>
  <si>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</si>
  <si>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</si>
  <si>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</si>
  <si>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</si>
  <si>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</si>
  <si>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</si>
  <si>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</si>
  <si>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</si>
  <si>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</si>
  <si>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</si>
  <si>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</si>
  <si>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</si>
  <si>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</si>
  <si>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</si>
  <si>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</si>
  <si>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</si>
  <si>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</si>
  <si>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</si>
  <si>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</si>
  <si>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</si>
  <si>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</si>
  <si>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</si>
  <si>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</si>
  <si>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</si>
  <si>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</si>
  <si>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</si>
  <si>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</si>
  <si>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</si>
  <si>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</si>
  <si>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</si>
  <si>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</si>
  <si>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</si>
  <si>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</si>
  <si>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</si>
  <si>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</si>
  <si>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</si>
  <si>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</si>
  <si>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</si>
  <si>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</si>
  <si>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</si>
  <si>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</si>
  <si>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</si>
  <si>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</si>
  <si>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</si>
  <si>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</si>
  <si>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</si>
  <si>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</si>
  <si>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</si>
  <si>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</si>
  <si>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</si>
  <si>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</si>
  <si>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</si>
  <si>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</si>
  <si>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</si>
  <si>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</si>
  <si>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</si>
  <si>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</si>
  <si>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</si>
  <si>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</si>
  <si>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</si>
  <si>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</si>
  <si>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</si>
  <si>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</si>
  <si>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</si>
  <si>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</si>
  <si>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</si>
  <si>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</si>
  <si>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</si>
  <si>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</si>
  <si>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</si>
  <si>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</si>
  <si>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</si>
  <si>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</si>
  <si>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</si>
  <si>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</si>
  <si>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</si>
  <si>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</si>
  <si>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</si>
  <si>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</si>
  <si>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</si>
  <si>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</si>
  <si>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</si>
  <si>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</si>
  <si>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</si>
  <si>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</si>
  <si>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</si>
  <si>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</si>
  <si>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</si>
  <si>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</si>
  <si>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</si>
  <si>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</si>
  <si>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</si>
  <si>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</si>
  <si>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</si>
  <si>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</si>
  <si>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</si>
  <si>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</si>
  <si>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</si>
  <si>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</si>
  <si>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</si>
  <si>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</si>
  <si>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</si>
  <si>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</si>
  <si>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</si>
  <si>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</si>
  <si>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</si>
  <si>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</si>
  <si>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</si>
  <si>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</si>
  <si>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</si>
  <si>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</si>
  <si>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</si>
  <si>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</si>
  <si>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</si>
  <si>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</si>
  <si>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</si>
  <si>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</si>
  <si>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</si>
  <si>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</si>
  <si>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</si>
  <si>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</si>
  <si>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</si>
  <si>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</si>
  <si>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</si>
  <si>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</si>
  <si>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</si>
  <si>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</si>
  <si>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</si>
  <si>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</si>
  <si>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</si>
  <si>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</si>
  <si>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</si>
  <si>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</si>
  <si>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</si>
  <si>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</si>
  <si>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</si>
  <si>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</si>
  <si>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</si>
  <si>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</si>
  <si>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</si>
  <si>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</si>
  <si>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</si>
  <si>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</si>
  <si>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</si>
  <si>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</si>
  <si>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</si>
  <si>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</si>
  <si>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</si>
  <si>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</si>
  <si>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</si>
  <si>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</si>
  <si>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</si>
  <si>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</si>
  <si>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</si>
  <si>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</si>
  <si>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</si>
  <si>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</si>
  <si>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</si>
  <si>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</si>
  <si>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</si>
  <si>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</si>
  <si>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</si>
  <si>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</si>
  <si>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</si>
  <si>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</si>
  <si>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</si>
  <si>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</si>
  <si>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</si>
  <si>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</si>
  <si>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</si>
  <si>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</si>
  <si>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</si>
  <si>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</si>
  <si>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</si>
  <si>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</si>
  <si>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</si>
  <si>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</si>
  <si>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</si>
  <si>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</si>
  <si>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</si>
  <si>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</si>
  <si>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</si>
  <si>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</si>
  <si>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</si>
  <si>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</si>
  <si>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</si>
  <si>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</si>
  <si>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</si>
  <si>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</si>
  <si>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</si>
  <si>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</si>
  <si>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</si>
  <si>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</si>
  <si>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</si>
  <si>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</si>
  <si>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</si>
  <si>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</si>
  <si>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</si>
  <si>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</si>
  <si>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</si>
  <si>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</si>
  <si>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</si>
  <si>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</si>
  <si>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</si>
  <si>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</si>
  <si>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</si>
  <si>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</si>
  <si>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</si>
  <si>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</si>
  <si>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</si>
  <si>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</si>
  <si>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</si>
  <si>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</si>
  <si>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</si>
  <si>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</si>
  <si>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</si>
  <si>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</si>
  <si>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</si>
  <si>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</si>
  <si>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</si>
  <si>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</si>
  <si>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</si>
  <si>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</si>
  <si>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</si>
  <si>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</si>
  <si>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</si>
  <si>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</si>
  <si>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</si>
  <si>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</si>
  <si>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</si>
  <si>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</si>
  <si>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</si>
  <si>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</si>
  <si>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</si>
  <si>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</si>
  <si>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</si>
  <si>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</si>
  <si>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</si>
  <si>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</si>
  <si>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</si>
  <si>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</si>
  <si>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</si>
  <si>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</si>
  <si>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</si>
  <si>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</si>
  <si>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</si>
  <si>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</si>
  <si>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</si>
  <si>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</si>
  <si>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</si>
  <si>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</si>
  <si>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</si>
  <si>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</si>
  <si>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</si>
  <si>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</si>
  <si>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</si>
  <si>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</si>
  <si>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</si>
  <si>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</si>
  <si>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</si>
  <si>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</si>
  <si>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</si>
  <si>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</si>
  <si>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</si>
  <si>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</si>
  <si>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</si>
  <si>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</si>
  <si>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</si>
  <si>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</si>
  <si>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</si>
  <si>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</si>
  <si>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</si>
  <si>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</si>
  <si>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</si>
  <si>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</si>
  <si>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</si>
  <si>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</si>
  <si>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</si>
  <si>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</si>
  <si>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</si>
  <si>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</si>
  <si>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</si>
  <si>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</si>
  <si>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</si>
  <si>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</si>
  <si>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</si>
  <si>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</si>
  <si>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</si>
  <si>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</si>
  <si>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</si>
  <si>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</si>
  <si>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</si>
  <si>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</si>
  <si>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</si>
  <si>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</si>
  <si>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</si>
  <si>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</si>
  <si>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</si>
  <si>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</si>
  <si>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</si>
  <si>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</si>
  <si>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</si>
  <si>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</si>
  <si>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</si>
  <si>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</si>
  <si>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</si>
  <si>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</si>
  <si>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</si>
  <si>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</si>
  <si>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</si>
  <si>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</si>
  <si>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</si>
  <si>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</si>
  <si>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</si>
  <si>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</si>
  <si>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</si>
  <si>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</si>
  <si>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</si>
  <si>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</si>
  <si>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</si>
  <si>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</si>
  <si>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</si>
  <si>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</si>
  <si>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</si>
  <si>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</si>
  <si>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</si>
  <si>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</si>
  <si>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</si>
  <si>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</si>
  <si>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</si>
  <si>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</si>
  <si>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</si>
  <si>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</si>
  <si>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</si>
  <si>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</si>
  <si>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</si>
  <si>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</si>
  <si>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</si>
  <si>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</si>
  <si>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</si>
  <si>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</si>
  <si>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</si>
  <si>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</si>
  <si>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</si>
  <si>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</si>
  <si>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</si>
  <si>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</si>
  <si>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</si>
  <si>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</si>
  <si>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</si>
  <si>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</si>
  <si>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</si>
  <si>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</si>
  <si>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</si>
  <si>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</si>
  <si>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</si>
  <si>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</si>
  <si>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</si>
  <si>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</si>
  <si>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</si>
  <si>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</si>
  <si>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</si>
  <si>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</si>
  <si>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</si>
  <si>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</si>
  <si>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</si>
  <si>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</si>
  <si>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</si>
  <si>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</si>
  <si>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</si>
  <si>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</si>
  <si>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</si>
  <si>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</si>
  <si>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</si>
  <si>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</si>
  <si>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</si>
  <si>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</si>
  <si>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</si>
  <si>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</si>
  <si>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</si>
  <si>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</si>
  <si>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</si>
  <si>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</si>
  <si>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</si>
  <si>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</si>
  <si>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</si>
  <si>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</si>
  <si>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</si>
  <si>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</si>
  <si>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</si>
  <si>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</si>
  <si>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</si>
  <si>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</si>
  <si>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</si>
  <si>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</si>
  <si>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</si>
  <si>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</si>
  <si>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</si>
  <si>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</si>
  <si>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</si>
  <si>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</si>
  <si>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</si>
  <si>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</si>
  <si>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</si>
  <si>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</si>
  <si>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</si>
  <si>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</si>
  <si>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</si>
  <si>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</si>
  <si>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</si>
  <si>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</si>
  <si>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</si>
  <si>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</si>
  <si>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</si>
  <si>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</si>
  <si>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</si>
  <si>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</si>
  <si>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</si>
  <si>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</si>
  <si>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</si>
  <si>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</si>
  <si>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</si>
  <si>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</si>
  <si>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</si>
  <si>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</si>
  <si>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</si>
  <si>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</si>
  <si>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</si>
  <si>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</si>
  <si>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</si>
  <si>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</si>
  <si>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</si>
  <si>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</si>
  <si>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</si>
  <si>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</si>
  <si>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</si>
  <si>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</si>
  <si>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</si>
  <si>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</si>
  <si>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</si>
  <si>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</si>
  <si>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</si>
  <si>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</si>
  <si>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</si>
  <si>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</si>
  <si>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</si>
  <si>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</si>
  <si>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</si>
  <si>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</si>
  <si>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</si>
  <si>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</si>
  <si>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</si>
  <si>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</si>
  <si>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</si>
  <si>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</si>
  <si>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</si>
  <si>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</si>
  <si>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</si>
  <si>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</si>
  <si>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</si>
  <si>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</si>
  <si>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</si>
  <si>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</si>
  <si>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</si>
  <si>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</si>
  <si>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</si>
  <si>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</si>
  <si>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</si>
  <si>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</si>
  <si>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</si>
  <si>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</si>
  <si>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</si>
  <si>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</si>
  <si>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</si>
  <si>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</si>
  <si>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</si>
  <si>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</si>
  <si>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</si>
  <si>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</si>
  <si>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</si>
  <si>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</si>
  <si>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</si>
  <si>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</si>
  <si>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</si>
  <si>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</si>
  <si>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</si>
  <si>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</si>
  <si>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</si>
  <si>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</si>
  <si>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</si>
  <si>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</si>
  <si>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</si>
  <si>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</si>
  <si>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</si>
  <si>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</si>
  <si>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</si>
  <si>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</si>
  <si>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</si>
  <si>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</si>
  <si>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</si>
  <si>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</si>
  <si>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</si>
  <si>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</si>
  <si>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</si>
  <si>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</si>
  <si>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</si>
  <si>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</si>
  <si>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</si>
  <si>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</si>
  <si>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</si>
  <si>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</si>
  <si>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</si>
  <si>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</si>
  <si>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</si>
  <si>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</si>
  <si>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</si>
  <si>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</si>
  <si>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</si>
  <si>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</si>
  <si>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</si>
  <si>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</si>
  <si>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</si>
  <si>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</si>
  <si>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</si>
  <si>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</si>
  <si>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</si>
  <si>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</si>
  <si>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</si>
  <si>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</si>
  <si>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</si>
  <si>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</si>
  <si>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</si>
  <si>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</si>
  <si>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</si>
  <si>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</si>
  <si>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</si>
  <si>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</si>
  <si>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</si>
  <si>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</si>
  <si>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</si>
  <si>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</si>
  <si>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</si>
  <si>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</si>
  <si>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</si>
  <si>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</si>
  <si>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</si>
  <si>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</si>
  <si>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</si>
  <si>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</si>
  <si>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</si>
  <si>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</si>
  <si>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</si>
  <si>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</si>
  <si>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</si>
  <si>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</si>
  <si>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</si>
  <si>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</si>
  <si>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</si>
  <si>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</si>
  <si>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</si>
  <si>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</si>
  <si>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</si>
  <si>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</si>
  <si>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</si>
  <si>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</si>
  <si>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</si>
  <si>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</si>
  <si>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</si>
  <si>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</si>
  <si>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</si>
  <si>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</si>
  <si>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</si>
  <si>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</si>
  <si>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</si>
  <si>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</si>
  <si>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</si>
  <si>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</si>
  <si>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</si>
  <si>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</si>
  <si>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</si>
  <si>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</si>
  <si>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</si>
  <si>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</si>
  <si>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</si>
  <si>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</si>
  <si>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</si>
  <si>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</si>
  <si>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</si>
  <si>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</si>
  <si>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</si>
  <si>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</si>
  <si>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</si>
  <si>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</si>
  <si>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</si>
  <si>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</si>
  <si>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</si>
  <si>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</si>
  <si>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</si>
  <si>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</si>
  <si>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</si>
  <si>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</si>
  <si>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</si>
  <si>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</si>
  <si>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</si>
  <si>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</si>
  <si>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</si>
  <si>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</si>
  <si>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</si>
  <si>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</si>
  <si>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</si>
  <si>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</si>
  <si>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</si>
  <si>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</si>
  <si>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</si>
  <si>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</si>
  <si>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</si>
  <si>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</si>
  <si>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</si>
  <si>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</si>
  <si>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</si>
  <si>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</si>
  <si>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</si>
  <si>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</si>
  <si>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</si>
  <si>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</si>
  <si>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</si>
  <si>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</si>
  <si>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</si>
  <si>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</si>
  <si>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</si>
  <si>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</si>
  <si>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</si>
  <si>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</si>
  <si>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</si>
  <si>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</si>
  <si>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</si>
  <si>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</si>
  <si>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</si>
  <si>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</si>
  <si>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</si>
  <si>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</si>
  <si>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</si>
  <si>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</si>
  <si>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</si>
  <si>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</si>
  <si>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</si>
  <si>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</si>
  <si>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</si>
  <si>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</si>
  <si>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</si>
  <si>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</si>
  <si>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</si>
  <si>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</si>
  <si>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</si>
  <si>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</si>
  <si>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</si>
  <si>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</si>
  <si>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</si>
  <si>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</si>
  <si>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</si>
  <si>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</si>
  <si>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</si>
  <si>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</si>
  <si>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</si>
  <si>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</si>
  <si>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</si>
  <si>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</si>
  <si>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</si>
  <si>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</si>
  <si>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</si>
  <si>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</si>
  <si>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</si>
  <si>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</si>
  <si>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</si>
  <si>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</si>
  <si>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</si>
  <si>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</si>
  <si>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</si>
  <si>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</si>
  <si>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</si>
  <si>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</si>
  <si>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</si>
  <si>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</si>
  <si>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</si>
  <si>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</si>
  <si>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</si>
  <si>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</si>
  <si>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</si>
  <si>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</si>
  <si>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</si>
  <si>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</si>
  <si>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</si>
  <si>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</si>
  <si>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</si>
  <si>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</si>
  <si>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</si>
  <si>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</si>
  <si>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</si>
  <si>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</si>
  <si>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</si>
  <si>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</si>
  <si>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</si>
  <si>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</si>
  <si>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</si>
  <si>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</si>
  <si>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</si>
  <si>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</si>
  <si>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</si>
  <si>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</si>
  <si>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</si>
  <si>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</si>
  <si>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</si>
  <si>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</si>
  <si>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</si>
  <si>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</si>
  <si>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</si>
  <si>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</si>
  <si>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</si>
  <si>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</si>
  <si>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</si>
  <si>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</si>
  <si>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</si>
  <si>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</si>
  <si>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</si>
  <si>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</si>
  <si>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</si>
  <si>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</si>
  <si>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</si>
  <si>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</si>
  <si>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</si>
  <si>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</si>
  <si>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</si>
  <si>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</si>
  <si>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</si>
  <si>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</si>
  <si>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</si>
  <si>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</si>
  <si>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</si>
  <si>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</si>
  <si>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</si>
  <si>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</si>
  <si>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</si>
  <si>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</si>
  <si>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</si>
  <si>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</si>
  <si>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</si>
  <si>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</si>
  <si>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</si>
  <si>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</si>
  <si>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</si>
  <si>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</si>
  <si>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</si>
  <si>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</si>
  <si>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</si>
  <si>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</si>
  <si>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</si>
  <si>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2022年地方财政预算表</t>
  </si>
  <si>
    <t xml:space="preserve">            表一 2022年一般公共预算收入表</t>
  </si>
  <si>
    <t xml:space="preserve">            表二 2022年一般公共预算支出表</t>
  </si>
  <si>
    <t xml:space="preserve">            表三 2022年一般公共预算收支平衡表</t>
  </si>
  <si>
    <t xml:space="preserve">            表四 2022年一般公共预算支出资金来源情况表</t>
  </si>
  <si>
    <t xml:space="preserve">            表五 2022年一般公共预算支出经济分类情况表</t>
  </si>
  <si>
    <t xml:space="preserve">            表六 2022年地市县一般公共预算收支表</t>
  </si>
  <si>
    <t xml:space="preserve">            表七 2022年省对下一般公共预算转移支付预算表</t>
  </si>
  <si>
    <t xml:space="preserve">            表八 2022年政府性基金预算收支表</t>
  </si>
  <si>
    <t xml:space="preserve">            表九 2022年政府性基金预算收支明细表</t>
  </si>
  <si>
    <t xml:space="preserve">            表十 2022年政府性基金调入专项收入预算表</t>
  </si>
  <si>
    <t xml:space="preserve">            表十一 2022年政府性基金预算支出资金来源情况表</t>
  </si>
  <si>
    <t xml:space="preserve">            表十二 2022年财力预计情况表</t>
  </si>
  <si>
    <t xml:space="preserve">            表十三（1）2022年地市县基金预算收入表</t>
  </si>
  <si>
    <t xml:space="preserve">            表十三（2） 2022年地市县基金预算支出表</t>
  </si>
  <si>
    <t xml:space="preserve">            表十四 2022年地市县基金收支总表</t>
  </si>
  <si>
    <t>2022年一般公共预算收入表</t>
  </si>
  <si>
    <t>2022年一般公共预算支出表</t>
  </si>
  <si>
    <t>2022年一般公共预算收支平衡表</t>
  </si>
  <si>
    <t>2022年一般公共预算支出资金来源情况表</t>
  </si>
  <si>
    <t>2022年政府预算支出经济分类情况表</t>
  </si>
  <si>
    <t>2022年政府性基金预算收支表</t>
  </si>
  <si>
    <t>2022年政府性基金预算收支明细表</t>
  </si>
  <si>
    <t>2022年政府性基金调入专项收入预算表</t>
  </si>
  <si>
    <t>2022年政府性基金预算支出资金来源情况表</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</si>
  <si>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</si>
  <si>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</si>
  <si>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</si>
  <si>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</si>
  <si>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</si>
  <si>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</si>
  <si>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</si>
  <si>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</si>
  <si>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</si>
  <si>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</si>
  <si>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</si>
  <si>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</si>
  <si>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</si>
  <si>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</si>
  <si>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</si>
  <si>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</si>
  <si>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</si>
  <si>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</si>
  <si>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</si>
  <si>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</si>
  <si>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</si>
  <si>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</si>
  <si>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</si>
  <si>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</si>
  <si>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</si>
  <si>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</si>
  <si>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</si>
  <si>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</si>
  <si>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</si>
  <si>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</si>
  <si>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</si>
  <si>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</si>
  <si>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</si>
  <si>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</si>
  <si>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</si>
  <si>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</si>
  <si>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</si>
  <si>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</si>
  <si>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</si>
  <si>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</si>
  <si>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</si>
  <si>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</si>
  <si>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</si>
  <si>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</si>
  <si>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</si>
  <si>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</si>
  <si>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</si>
  <si>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</si>
  <si>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</si>
  <si>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</si>
  <si>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</si>
  <si>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</si>
  <si>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</si>
  <si>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</si>
  <si>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</si>
  <si>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</si>
  <si>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</si>
  <si>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</si>
  <si>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</si>
  <si>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</si>
  <si>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</si>
  <si>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</si>
  <si>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</si>
  <si>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</si>
  <si>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</si>
  <si>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</si>
  <si>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</si>
  <si>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</si>
  <si>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</si>
  <si>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</si>
  <si>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</si>
  <si>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</si>
  <si>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</si>
  <si>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</si>
  <si>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</si>
  <si>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</si>
  <si>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</si>
  <si>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</si>
  <si>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</si>
  <si>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</si>
  <si>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</si>
  <si>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</si>
  <si>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</si>
  <si>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</si>
  <si>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</si>
  <si>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</si>
  <si>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</si>
  <si>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</si>
  <si>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</si>
  <si>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</si>
  <si>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</si>
  <si>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</si>
  <si>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</si>
  <si>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</si>
  <si>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</si>
  <si>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</si>
  <si>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</si>
  <si>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</si>
  <si>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</si>
  <si>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</si>
  <si>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</si>
  <si>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</si>
  <si>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</si>
  <si>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</si>
  <si>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</si>
  <si>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</si>
  <si>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</si>
  <si>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</si>
  <si>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</si>
  <si>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</si>
  <si>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</si>
  <si>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</si>
  <si>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</si>
  <si>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</si>
  <si>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</si>
  <si>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</si>
  <si>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</si>
  <si>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</si>
  <si>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</si>
  <si>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</si>
  <si>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</si>
  <si>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</si>
  <si>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</si>
  <si>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</si>
  <si>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</si>
  <si>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</si>
  <si>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</si>
  <si>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</si>
  <si>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</si>
  <si>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</si>
  <si>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</si>
  <si>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</si>
  <si>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</si>
  <si>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</si>
  <si>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</si>
  <si>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</si>
  <si>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</si>
  <si>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</si>
  <si>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</si>
  <si>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</si>
  <si>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</si>
  <si>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</si>
  <si>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</si>
  <si>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</si>
  <si>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</si>
  <si>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</si>
  <si>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</si>
  <si>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</si>
  <si>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</si>
  <si>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</si>
  <si>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</si>
  <si>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</si>
  <si>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</si>
  <si>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</si>
  <si>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</si>
  <si>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</si>
  <si>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</si>
  <si>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</si>
  <si>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</si>
  <si>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</si>
  <si>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</si>
  <si>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</si>
  <si>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</si>
  <si>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</si>
  <si>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</si>
  <si>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</si>
  <si>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</si>
  <si>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</si>
  <si>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</si>
  <si>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</si>
  <si>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</si>
  <si>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</si>
  <si>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</si>
  <si>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</si>
  <si>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</si>
  <si>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</si>
  <si>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</si>
  <si>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</si>
  <si>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</si>
  <si>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</si>
  <si>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</si>
  <si>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</si>
  <si>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</si>
  <si>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</si>
  <si>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</si>
  <si>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</si>
  <si>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</si>
  <si>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</si>
  <si>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</si>
  <si>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</si>
  <si>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</si>
  <si>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</si>
  <si>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</si>
  <si>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</si>
  <si>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</si>
  <si>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</si>
  <si>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</si>
  <si>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</si>
  <si>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</si>
  <si>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</si>
  <si>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</si>
  <si>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</si>
  <si>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</si>
  <si>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</si>
  <si>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</si>
  <si>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</si>
  <si>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</si>
  <si>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</si>
  <si>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</si>
  <si>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</si>
  <si>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</si>
  <si>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</si>
  <si>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</si>
  <si>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</si>
  <si>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</si>
  <si>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</si>
  <si>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</si>
  <si>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</si>
  <si>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</si>
  <si>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</si>
  <si>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</si>
  <si>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</si>
  <si>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</si>
  <si>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</si>
  <si>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</si>
  <si>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</si>
  <si>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</si>
  <si>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</si>
  <si>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</si>
  <si>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</si>
  <si>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</si>
  <si>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</si>
  <si>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</si>
  <si>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</si>
  <si>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</si>
  <si>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</si>
  <si>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</si>
  <si>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</si>
  <si>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</si>
  <si>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</si>
  <si>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</si>
  <si>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</si>
  <si>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</si>
  <si>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</si>
  <si>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</si>
  <si>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</si>
  <si>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</si>
  <si>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</si>
  <si>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</si>
  <si>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</si>
  <si>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</si>
  <si>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</si>
  <si>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</si>
  <si>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</si>
  <si>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</si>
  <si>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</si>
  <si>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</si>
  <si>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</si>
  <si>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</si>
  <si>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</si>
  <si>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</si>
  <si>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</si>
  <si>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</si>
  <si>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</si>
  <si>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</si>
  <si>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</si>
  <si>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</si>
  <si>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</si>
  <si>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</si>
  <si>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</si>
  <si>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</si>
  <si>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</si>
  <si>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</si>
  <si>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</si>
  <si>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</si>
  <si>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</si>
  <si>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</si>
  <si>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</si>
  <si>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</si>
  <si>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</si>
  <si>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</si>
  <si>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</si>
  <si>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</si>
  <si>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</si>
  <si>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</si>
  <si>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</si>
  <si>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</si>
  <si>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</si>
  <si>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</si>
  <si>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</si>
  <si>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</si>
  <si>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</si>
  <si>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</si>
  <si>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</si>
  <si>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</si>
  <si>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</si>
  <si>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</si>
  <si>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</si>
  <si>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合计</t>
  </si>
  <si>
    <t>财力安排</t>
  </si>
  <si>
    <t>专项转移支付收入安排</t>
  </si>
  <si>
    <t>动用上年结余安排</t>
  </si>
  <si>
    <t>调入资金</t>
  </si>
  <si>
    <t>政府债务资金</t>
  </si>
  <si>
    <t>其他资金</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</si>
  <si>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</si>
  <si>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</si>
  <si>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</si>
  <si>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</si>
  <si>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</si>
  <si>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</si>
  <si>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</si>
  <si>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表五</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</si>
  <si>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</si>
  <si>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</si>
  <si>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</si>
  <si>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</si>
  <si>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</si>
  <si>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</si>
  <si>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</si>
  <si>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</si>
  <si>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</si>
  <si>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</si>
  <si>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</si>
  <si>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</si>
  <si>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</si>
  <si>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</si>
  <si>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</si>
  <si>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</si>
  <si>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</si>
  <si>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表八</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</si>
  <si>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</si>
  <si>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</si>
  <si>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</si>
  <si>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</si>
  <si>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</si>
  <si>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</si>
  <si>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</si>
  <si>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</si>
  <si>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</si>
  <si>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</si>
  <si>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</si>
  <si>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</si>
  <si>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</si>
  <si>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</si>
  <si>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</si>
  <si>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</si>
  <si>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</si>
  <si>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</si>
  <si>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</si>
  <si>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</si>
  <si>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</si>
  <si>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</si>
  <si>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</si>
  <si>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</si>
  <si>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</si>
  <si>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</si>
  <si>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</si>
  <si>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</si>
  <si>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</si>
  <si>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</si>
  <si>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</si>
  <si>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</si>
  <si>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</si>
  <si>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</si>
  <si>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</si>
  <si>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</si>
  <si>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</si>
  <si>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</si>
  <si>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</si>
  <si>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</si>
  <si>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</si>
  <si>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</si>
  <si>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</si>
  <si>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</si>
  <si>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</si>
  <si>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</si>
  <si>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</si>
  <si>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</si>
  <si>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</si>
  <si>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</si>
  <si>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</si>
  <si>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</si>
  <si>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</si>
  <si>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</si>
  <si>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</si>
  <si>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</si>
  <si>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</si>
  <si>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</si>
  <si>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</si>
  <si>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</si>
  <si>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</si>
  <si>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</si>
  <si>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</si>
  <si>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</si>
  <si>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</si>
  <si>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</si>
  <si>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</si>
  <si>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</si>
  <si>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</si>
  <si>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</si>
  <si>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</si>
  <si>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</si>
  <si>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</si>
  <si>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</si>
  <si>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</si>
  <si>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</si>
  <si>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</si>
  <si>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</si>
  <si>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</si>
  <si>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</si>
  <si>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</si>
  <si>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</si>
  <si>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</si>
  <si>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</si>
  <si>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</si>
  <si>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</si>
  <si>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</si>
  <si>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</si>
  <si>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</si>
  <si>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</si>
  <si>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</si>
  <si>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</si>
  <si>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</si>
  <si>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</si>
  <si>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</si>
  <si>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</si>
  <si>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</si>
  <si>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</si>
  <si>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</si>
  <si>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</si>
  <si>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</si>
  <si>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</si>
  <si>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</si>
  <si>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</si>
  <si>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</si>
  <si>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</si>
  <si>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</si>
  <si>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</si>
  <si>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</si>
  <si>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</si>
  <si>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</si>
  <si>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</si>
  <si>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</si>
  <si>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</si>
  <si>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</si>
  <si>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</si>
  <si>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</si>
  <si>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</si>
  <si>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</si>
  <si>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</si>
  <si>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</si>
  <si>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</si>
  <si>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</si>
  <si>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</si>
  <si>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</si>
  <si>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</si>
  <si>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</si>
  <si>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</si>
  <si>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</si>
  <si>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</si>
  <si>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</si>
  <si>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</si>
  <si>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</si>
  <si>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</si>
  <si>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</si>
  <si>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</si>
  <si>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</si>
  <si>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</si>
  <si>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</si>
  <si>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</si>
  <si>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</si>
  <si>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</si>
  <si>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</si>
  <si>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</si>
  <si>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</si>
  <si>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</si>
  <si>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</si>
  <si>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</si>
  <si>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</si>
  <si>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</si>
  <si>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</si>
  <si>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</si>
  <si>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</si>
  <si>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</si>
  <si>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</si>
  <si>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</si>
  <si>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</si>
  <si>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</si>
  <si>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</si>
  <si>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</si>
  <si>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</si>
  <si>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</si>
  <si>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</si>
  <si>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</si>
  <si>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</si>
  <si>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</si>
  <si>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</si>
  <si>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</si>
  <si>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</si>
  <si>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</si>
  <si>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</si>
  <si>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</si>
  <si>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</si>
  <si>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</si>
  <si>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</si>
  <si>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</si>
  <si>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</si>
  <si>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</si>
  <si>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</si>
  <si>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</si>
  <si>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</si>
  <si>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</si>
  <si>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</si>
  <si>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</si>
  <si>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</si>
  <si>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</si>
  <si>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</si>
  <si>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</si>
  <si>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</si>
  <si>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</si>
  <si>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</si>
  <si>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</si>
  <si>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</si>
  <si>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</si>
  <si>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</si>
  <si>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</si>
  <si>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</si>
  <si>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</si>
  <si>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</si>
  <si>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</si>
  <si>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</si>
  <si>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</si>
  <si>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</si>
  <si>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</si>
  <si>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</si>
  <si>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</si>
  <si>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</si>
  <si>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</si>
  <si>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</si>
  <si>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</si>
  <si>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</si>
  <si>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</si>
  <si>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</si>
  <si>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</si>
  <si>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</si>
  <si>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</si>
  <si>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</si>
  <si>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</si>
  <si>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</si>
  <si>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</si>
  <si>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</si>
  <si>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</si>
  <si>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</si>
  <si>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</si>
  <si>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</si>
  <si>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</si>
  <si>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</si>
  <si>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</si>
  <si>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</si>
  <si>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</si>
  <si>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</si>
  <si>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</si>
  <si>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</si>
  <si>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</si>
  <si>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</si>
  <si>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</si>
  <si>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</si>
  <si>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</si>
  <si>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</si>
  <si>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</si>
  <si>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</si>
  <si>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</si>
  <si>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</si>
  <si>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</si>
  <si>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</si>
  <si>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</si>
  <si>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</si>
  <si>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</si>
  <si>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</si>
  <si>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</si>
  <si>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</si>
  <si>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</si>
  <si>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</si>
  <si>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</si>
  <si>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表十</t>
  </si>
  <si>
    <t>表十一</t>
  </si>
  <si>
    <t>当年预算收入安排</t>
  </si>
  <si>
    <t>转移支付收入安排</t>
  </si>
  <si>
    <t>上年结余</t>
  </si>
  <si>
    <t xml:space="preserve">      其中：水资源税</t>
  </si>
  <si>
    <t xml:space="preserve">    环境保护税</t>
  </si>
  <si>
    <t xml:space="preserve"> </t>
  </si>
  <si>
    <t>101</t>
  </si>
  <si>
    <t>10101</t>
  </si>
  <si>
    <t>10104</t>
  </si>
  <si>
    <t>10105</t>
  </si>
  <si>
    <t>10106</t>
  </si>
  <si>
    <t>10107</t>
  </si>
  <si>
    <t>1010702</t>
  </si>
  <si>
    <t>10109</t>
  </si>
  <si>
    <t>10110</t>
  </si>
  <si>
    <t>10111</t>
  </si>
  <si>
    <t>10112</t>
  </si>
  <si>
    <t>10113</t>
  </si>
  <si>
    <t>10114</t>
  </si>
  <si>
    <t>10118</t>
  </si>
  <si>
    <t>10119</t>
  </si>
  <si>
    <t>10120</t>
  </si>
  <si>
    <t>10121</t>
  </si>
  <si>
    <t>10199</t>
  </si>
  <si>
    <t>103</t>
  </si>
  <si>
    <t>10302</t>
  </si>
  <si>
    <t>10304</t>
  </si>
  <si>
    <t>10305</t>
  </si>
  <si>
    <t>10306</t>
  </si>
  <si>
    <t>10307</t>
  </si>
  <si>
    <t>10308</t>
  </si>
  <si>
    <t>10309</t>
  </si>
  <si>
    <t>10399</t>
  </si>
  <si>
    <t>201</t>
  </si>
  <si>
    <t>20101</t>
  </si>
  <si>
    <t>2010101</t>
  </si>
  <si>
    <t>2010102</t>
  </si>
  <si>
    <t>2010103</t>
  </si>
  <si>
    <t>2010104</t>
  </si>
  <si>
    <t>2010105</t>
  </si>
  <si>
    <t>2010106</t>
  </si>
  <si>
    <t>2010107</t>
  </si>
  <si>
    <t>2010108</t>
  </si>
  <si>
    <t>2010109</t>
  </si>
  <si>
    <t>2010150</t>
  </si>
  <si>
    <t>2010199</t>
  </si>
  <si>
    <t>20102</t>
  </si>
  <si>
    <t>2010201</t>
  </si>
  <si>
    <t>2010202</t>
  </si>
  <si>
    <t>2010203</t>
  </si>
  <si>
    <t>2010204</t>
  </si>
  <si>
    <t>2010205</t>
  </si>
  <si>
    <t>2010206</t>
  </si>
  <si>
    <t>2010250</t>
  </si>
  <si>
    <t>2010299</t>
  </si>
  <si>
    <t>20103</t>
  </si>
  <si>
    <t>2010301</t>
  </si>
  <si>
    <t>2010302</t>
  </si>
  <si>
    <t>2010303</t>
  </si>
  <si>
    <t>2010304</t>
  </si>
  <si>
    <t>2010305</t>
  </si>
  <si>
    <t>2010306</t>
  </si>
  <si>
    <t>2010308</t>
  </si>
  <si>
    <t>2010309</t>
  </si>
  <si>
    <t>2010350</t>
  </si>
  <si>
    <t>2010399</t>
  </si>
  <si>
    <t>20104</t>
  </si>
  <si>
    <t>2010401</t>
  </si>
  <si>
    <t>2010402</t>
  </si>
  <si>
    <t>2010403</t>
  </si>
  <si>
    <t>2010404</t>
  </si>
  <si>
    <t>2010405</t>
  </si>
  <si>
    <t>2010406</t>
  </si>
  <si>
    <t>2010407</t>
  </si>
  <si>
    <t>2010408</t>
  </si>
  <si>
    <t>2010450</t>
  </si>
  <si>
    <t>2010499</t>
  </si>
  <si>
    <t>20105</t>
  </si>
  <si>
    <t>2010501</t>
  </si>
  <si>
    <t>2010502</t>
  </si>
  <si>
    <t>2010503</t>
  </si>
  <si>
    <t>2010504</t>
  </si>
  <si>
    <t>2010505</t>
  </si>
  <si>
    <t>2010506</t>
  </si>
  <si>
    <t>2010507</t>
  </si>
  <si>
    <t>2010508</t>
  </si>
  <si>
    <t>2010550</t>
  </si>
  <si>
    <t>2010599</t>
  </si>
  <si>
    <t>20106</t>
  </si>
  <si>
    <t>2010601</t>
  </si>
  <si>
    <t>2010602</t>
  </si>
  <si>
    <t>2010603</t>
  </si>
  <si>
    <t>2010604</t>
  </si>
  <si>
    <t>2010605</t>
  </si>
  <si>
    <t>2010606</t>
  </si>
  <si>
    <t>2010607</t>
  </si>
  <si>
    <t>2010608</t>
  </si>
  <si>
    <t>2010650</t>
  </si>
  <si>
    <t>2010699</t>
  </si>
  <si>
    <t>20107</t>
  </si>
  <si>
    <t>2010701</t>
  </si>
  <si>
    <t>2010702</t>
  </si>
  <si>
    <t>2010703</t>
  </si>
  <si>
    <t>2010709</t>
  </si>
  <si>
    <t>2010750</t>
  </si>
  <si>
    <t>2010799</t>
  </si>
  <si>
    <t>20108</t>
  </si>
  <si>
    <t>2010801</t>
  </si>
  <si>
    <t>2010802</t>
  </si>
  <si>
    <t>2010803</t>
  </si>
  <si>
    <t>2010804</t>
  </si>
  <si>
    <t>2010805</t>
  </si>
  <si>
    <t>2010806</t>
  </si>
  <si>
    <t>2010850</t>
  </si>
  <si>
    <t>2010899</t>
  </si>
  <si>
    <t>20109</t>
  </si>
  <si>
    <t>2010901</t>
  </si>
  <si>
    <t>2010902</t>
  </si>
  <si>
    <t>2010903</t>
  </si>
  <si>
    <t>2010905</t>
  </si>
  <si>
    <t>2010907</t>
  </si>
  <si>
    <t>2010908</t>
  </si>
  <si>
    <t>2010909</t>
  </si>
  <si>
    <t>2010910</t>
  </si>
  <si>
    <t>2010911</t>
  </si>
  <si>
    <t>2010912</t>
  </si>
  <si>
    <t>2010950</t>
  </si>
  <si>
    <t>2010999</t>
  </si>
  <si>
    <t>20111</t>
  </si>
  <si>
    <t>2011101</t>
  </si>
  <si>
    <t>2011102</t>
  </si>
  <si>
    <t>2011103</t>
  </si>
  <si>
    <t>2011104</t>
  </si>
  <si>
    <t>2011105</t>
  </si>
  <si>
    <t>2011106</t>
  </si>
  <si>
    <t>2011150</t>
  </si>
  <si>
    <t>2011199</t>
  </si>
  <si>
    <t>20113</t>
  </si>
  <si>
    <t>2011301</t>
  </si>
  <si>
    <t>2011302</t>
  </si>
  <si>
    <t>2011303</t>
  </si>
  <si>
    <t>2011304</t>
  </si>
  <si>
    <t>2011305</t>
  </si>
  <si>
    <t>2011306</t>
  </si>
  <si>
    <t>2011307</t>
  </si>
  <si>
    <t>2011308</t>
  </si>
  <si>
    <t>2011350</t>
  </si>
  <si>
    <t>2011399</t>
  </si>
  <si>
    <t>20114</t>
  </si>
  <si>
    <t>2011401</t>
  </si>
  <si>
    <t>2011402</t>
  </si>
  <si>
    <t>2011403</t>
  </si>
  <si>
    <t>2011404</t>
  </si>
  <si>
    <t>2011405</t>
  </si>
  <si>
    <t>2011409</t>
  </si>
  <si>
    <t>2011410</t>
  </si>
  <si>
    <t>2011411</t>
  </si>
  <si>
    <t>2011450</t>
  </si>
  <si>
    <t>2011499</t>
  </si>
  <si>
    <t>20123</t>
  </si>
  <si>
    <t>2012301</t>
  </si>
  <si>
    <t>2012302</t>
  </si>
  <si>
    <t>2012303</t>
  </si>
  <si>
    <t>2012304</t>
  </si>
  <si>
    <t>2012350</t>
  </si>
  <si>
    <t>2012399</t>
  </si>
  <si>
    <t>20125</t>
  </si>
  <si>
    <t>2012501</t>
  </si>
  <si>
    <t>2012502</t>
  </si>
  <si>
    <t>2012503</t>
  </si>
  <si>
    <t>2012504</t>
  </si>
  <si>
    <t>2012505</t>
  </si>
  <si>
    <t>2012550</t>
  </si>
  <si>
    <t>2012599</t>
  </si>
  <si>
    <t>20126</t>
  </si>
  <si>
    <t>2012601</t>
  </si>
  <si>
    <t>2012602</t>
  </si>
  <si>
    <t>2012603</t>
  </si>
  <si>
    <t>2012604</t>
  </si>
  <si>
    <t>2012699</t>
  </si>
  <si>
    <t>20128</t>
  </si>
  <si>
    <t>2012801</t>
  </si>
  <si>
    <t>2012802</t>
  </si>
  <si>
    <t>2012803</t>
  </si>
  <si>
    <t>2012804</t>
  </si>
  <si>
    <t>2012850</t>
  </si>
  <si>
    <t>2012899</t>
  </si>
  <si>
    <t>20129</t>
  </si>
  <si>
    <t>2012901</t>
  </si>
  <si>
    <t>2012902</t>
  </si>
  <si>
    <t>2012903</t>
  </si>
  <si>
    <t>2012906</t>
  </si>
  <si>
    <t>2012950</t>
  </si>
  <si>
    <t>2012999</t>
  </si>
  <si>
    <t>20131</t>
  </si>
  <si>
    <t>2013101</t>
  </si>
  <si>
    <t>2013102</t>
  </si>
  <si>
    <t>2013103</t>
  </si>
  <si>
    <t>2013105</t>
  </si>
  <si>
    <t>2013150</t>
  </si>
  <si>
    <t>2013199</t>
  </si>
  <si>
    <t>20132</t>
  </si>
  <si>
    <t>2013201</t>
  </si>
  <si>
    <t>2013202</t>
  </si>
  <si>
    <t>2013203</t>
  </si>
  <si>
    <t>2013204</t>
  </si>
  <si>
    <t>2013250</t>
  </si>
  <si>
    <t>2013299</t>
  </si>
  <si>
    <t>20133</t>
  </si>
  <si>
    <t>2013301</t>
  </si>
  <si>
    <t>2013302</t>
  </si>
  <si>
    <t>2013303</t>
  </si>
  <si>
    <t>2013304</t>
  </si>
  <si>
    <t>2013350</t>
  </si>
  <si>
    <t>2013399</t>
  </si>
  <si>
    <t>20134</t>
  </si>
  <si>
    <t>2013401</t>
  </si>
  <si>
    <t>2013402</t>
  </si>
  <si>
    <t>2013403</t>
  </si>
  <si>
    <t>2013404</t>
  </si>
  <si>
    <t>2013405</t>
  </si>
  <si>
    <t>2013450</t>
  </si>
  <si>
    <t>2013499</t>
  </si>
  <si>
    <t>20135</t>
  </si>
  <si>
    <t>2013501</t>
  </si>
  <si>
    <t>2013502</t>
  </si>
  <si>
    <t>2013503</t>
  </si>
  <si>
    <t>2013550</t>
  </si>
  <si>
    <t>2013599</t>
  </si>
  <si>
    <t>20136</t>
  </si>
  <si>
    <t>2013601</t>
  </si>
  <si>
    <t>2013602</t>
  </si>
  <si>
    <t>2013603</t>
  </si>
  <si>
    <t>2013650</t>
  </si>
  <si>
    <t>2013699</t>
  </si>
  <si>
    <t>20137</t>
  </si>
  <si>
    <t>2013701</t>
  </si>
  <si>
    <t>2013702</t>
  </si>
  <si>
    <t>2013703</t>
  </si>
  <si>
    <t>2013704</t>
  </si>
  <si>
    <t>2013750</t>
  </si>
  <si>
    <t>2013799</t>
  </si>
  <si>
    <t>20138</t>
  </si>
  <si>
    <t>2013801</t>
  </si>
  <si>
    <t>2013802</t>
  </si>
  <si>
    <t>2013803</t>
  </si>
  <si>
    <t>2013804</t>
  </si>
  <si>
    <t>2013805</t>
  </si>
  <si>
    <t>2013808</t>
  </si>
  <si>
    <t>2013810</t>
  </si>
  <si>
    <t>2013812</t>
  </si>
  <si>
    <t>2013813</t>
  </si>
  <si>
    <t>2013814</t>
  </si>
  <si>
    <t>2013815</t>
  </si>
  <si>
    <t>2013816</t>
  </si>
  <si>
    <t>2013850</t>
  </si>
  <si>
    <t>2013899</t>
  </si>
  <si>
    <t>20199</t>
  </si>
  <si>
    <t>2019901</t>
  </si>
  <si>
    <t>2019999</t>
  </si>
  <si>
    <t>202</t>
  </si>
  <si>
    <t>20205</t>
  </si>
  <si>
    <t>20299</t>
  </si>
  <si>
    <t>203</t>
  </si>
  <si>
    <t>20306</t>
  </si>
  <si>
    <t>2030601</t>
  </si>
  <si>
    <t>2030602</t>
  </si>
  <si>
    <t>2030603</t>
  </si>
  <si>
    <t>2030604</t>
  </si>
  <si>
    <t>2030605</t>
  </si>
  <si>
    <t>2030606</t>
  </si>
  <si>
    <t>2030607</t>
  </si>
  <si>
    <t>2030608</t>
  </si>
  <si>
    <t>2030699</t>
  </si>
  <si>
    <t>20399</t>
  </si>
  <si>
    <t>204</t>
  </si>
  <si>
    <t>20401</t>
  </si>
  <si>
    <t>2040101</t>
  </si>
  <si>
    <t>2040199</t>
  </si>
  <si>
    <t>20402</t>
  </si>
  <si>
    <t>2040201</t>
  </si>
  <si>
    <t>2040202</t>
  </si>
  <si>
    <t>2040203</t>
  </si>
  <si>
    <t>2040219</t>
  </si>
  <si>
    <t>2040220</t>
  </si>
  <si>
    <t>2040221</t>
  </si>
  <si>
    <t>2040222</t>
  </si>
  <si>
    <t>2040223</t>
  </si>
  <si>
    <t>2040250</t>
  </si>
  <si>
    <t>2040299</t>
  </si>
  <si>
    <t>20403</t>
  </si>
  <si>
    <t>2040301</t>
  </si>
  <si>
    <t>2040302</t>
  </si>
  <si>
    <t>2040303</t>
  </si>
  <si>
    <t>2040304</t>
  </si>
  <si>
    <t>2040350</t>
  </si>
  <si>
    <t>2040399</t>
  </si>
  <si>
    <t>20404</t>
  </si>
  <si>
    <t>2040401</t>
  </si>
  <si>
    <t>2040402</t>
  </si>
  <si>
    <t>2040403</t>
  </si>
  <si>
    <t>2040409</t>
  </si>
  <si>
    <t>2040410</t>
  </si>
  <si>
    <t>2040450</t>
  </si>
  <si>
    <t>2040499</t>
  </si>
  <si>
    <t>20405</t>
  </si>
  <si>
    <t>2040501</t>
  </si>
  <si>
    <t>2040502</t>
  </si>
  <si>
    <t>2040503</t>
  </si>
  <si>
    <t>2040504</t>
  </si>
  <si>
    <t>2040505</t>
  </si>
  <si>
    <t>2040506</t>
  </si>
  <si>
    <t>2040550</t>
  </si>
  <si>
    <t>2040599</t>
  </si>
  <si>
    <t>20406</t>
  </si>
  <si>
    <t>2040601</t>
  </si>
  <si>
    <t>2040602</t>
  </si>
  <si>
    <t>2040603</t>
  </si>
  <si>
    <t>2040604</t>
  </si>
  <si>
    <t>2040605</t>
  </si>
  <si>
    <t>2040606</t>
  </si>
  <si>
    <t>2040607</t>
  </si>
  <si>
    <t>2040608</t>
  </si>
  <si>
    <t>2040610</t>
  </si>
  <si>
    <t>2040612</t>
  </si>
  <si>
    <t>2040613</t>
  </si>
  <si>
    <t>2040650</t>
  </si>
  <si>
    <t>2040699</t>
  </si>
  <si>
    <t>20407</t>
  </si>
  <si>
    <t>2040701</t>
  </si>
  <si>
    <t>2040702</t>
  </si>
  <si>
    <t>2040703</t>
  </si>
  <si>
    <t>2040704</t>
  </si>
  <si>
    <t>2040705</t>
  </si>
  <si>
    <t>2040706</t>
  </si>
  <si>
    <t>2040707</t>
  </si>
  <si>
    <t>2040750</t>
  </si>
  <si>
    <t>2040799</t>
  </si>
  <si>
    <t>20408</t>
  </si>
  <si>
    <t>2040801</t>
  </si>
  <si>
    <t>2040802</t>
  </si>
  <si>
    <t>2040803</t>
  </si>
  <si>
    <t>2040804</t>
  </si>
  <si>
    <t>2040805</t>
  </si>
  <si>
    <t>2040806</t>
  </si>
  <si>
    <t>2040807</t>
  </si>
  <si>
    <t>2040850</t>
  </si>
  <si>
    <t>2040899</t>
  </si>
  <si>
    <t>20409</t>
  </si>
  <si>
    <t>2040901</t>
  </si>
  <si>
    <t>2040902</t>
  </si>
  <si>
    <t>2040903</t>
  </si>
  <si>
    <t>2040904</t>
  </si>
  <si>
    <t>2040905</t>
  </si>
  <si>
    <t>2040950</t>
  </si>
  <si>
    <t>2040999</t>
  </si>
  <si>
    <t>20410</t>
  </si>
  <si>
    <t>2041001</t>
  </si>
  <si>
    <t>2041002</t>
  </si>
  <si>
    <t>2041006</t>
  </si>
  <si>
    <t>2041007</t>
  </si>
  <si>
    <t>2041099</t>
  </si>
  <si>
    <t>20499</t>
  </si>
  <si>
    <t>205</t>
  </si>
  <si>
    <t>20501</t>
  </si>
  <si>
    <t>2050101</t>
  </si>
  <si>
    <t>2050102</t>
  </si>
  <si>
    <t>2050103</t>
  </si>
  <si>
    <t>2050199</t>
  </si>
  <si>
    <t>20502</t>
  </si>
  <si>
    <t>2050201</t>
  </si>
  <si>
    <t>2050202</t>
  </si>
  <si>
    <t>2050203</t>
  </si>
  <si>
    <t>2050204</t>
  </si>
  <si>
    <t>2050205</t>
  </si>
  <si>
    <t>2050299</t>
  </si>
  <si>
    <t>20503</t>
  </si>
  <si>
    <t>2050301</t>
  </si>
  <si>
    <t>2050302</t>
  </si>
  <si>
    <t>2050303</t>
  </si>
  <si>
    <t>2050305</t>
  </si>
  <si>
    <t>2050399</t>
  </si>
  <si>
    <t>20504</t>
  </si>
  <si>
    <t>2050401</t>
  </si>
  <si>
    <t>2050402</t>
  </si>
  <si>
    <t>2050403</t>
  </si>
  <si>
    <t>2050404</t>
  </si>
  <si>
    <t>2050499</t>
  </si>
  <si>
    <t>20505</t>
  </si>
  <si>
    <t>2050501</t>
  </si>
  <si>
    <t>2050502</t>
  </si>
  <si>
    <t>2050599</t>
  </si>
  <si>
    <t>20506</t>
  </si>
  <si>
    <t>2050601</t>
  </si>
  <si>
    <t>2050602</t>
  </si>
  <si>
    <t>2050699</t>
  </si>
  <si>
    <t>20507</t>
  </si>
  <si>
    <t>2050701</t>
  </si>
  <si>
    <t>2050702</t>
  </si>
  <si>
    <t>2050799</t>
  </si>
  <si>
    <t>20508</t>
  </si>
  <si>
    <t>2050801</t>
  </si>
  <si>
    <t>2050802</t>
  </si>
  <si>
    <t>2050803</t>
  </si>
  <si>
    <t>2050804</t>
  </si>
  <si>
    <t>2050899</t>
  </si>
  <si>
    <t>20509</t>
  </si>
  <si>
    <t>2050901</t>
  </si>
  <si>
    <t>2050902</t>
  </si>
  <si>
    <t>2050903</t>
  </si>
  <si>
    <t>2050904</t>
  </si>
  <si>
    <t>2050905</t>
  </si>
  <si>
    <t>2050999</t>
  </si>
  <si>
    <t>20599</t>
  </si>
  <si>
    <t>206</t>
  </si>
  <si>
    <t>20601</t>
  </si>
  <si>
    <t>2060101</t>
  </si>
  <si>
    <t>2060102</t>
  </si>
  <si>
    <t>2060103</t>
  </si>
  <si>
    <t>2060199</t>
  </si>
  <si>
    <t>20602</t>
  </si>
  <si>
    <t>2060201</t>
  </si>
  <si>
    <t>2060203</t>
  </si>
  <si>
    <t>2060204</t>
  </si>
  <si>
    <t>2060205</t>
  </si>
  <si>
    <t>2060206</t>
  </si>
  <si>
    <t>2060207</t>
  </si>
  <si>
    <t>2060299</t>
  </si>
  <si>
    <t>20603</t>
  </si>
  <si>
    <t>2060301</t>
  </si>
  <si>
    <t>2060302</t>
  </si>
  <si>
    <t>2060303</t>
  </si>
  <si>
    <t>2060304</t>
  </si>
  <si>
    <t>2060399</t>
  </si>
  <si>
    <t>20604</t>
  </si>
  <si>
    <t>2060401</t>
  </si>
  <si>
    <t>2060404</t>
  </si>
  <si>
    <t>2060499</t>
  </si>
  <si>
    <t>20605</t>
  </si>
  <si>
    <t>2060501</t>
  </si>
  <si>
    <t>2060502</t>
  </si>
  <si>
    <t>2060503</t>
  </si>
  <si>
    <t>2060599</t>
  </si>
  <si>
    <t>20606</t>
  </si>
  <si>
    <t>2060601</t>
  </si>
  <si>
    <t>2060602</t>
  </si>
  <si>
    <t>2060603</t>
  </si>
  <si>
    <t>2060699</t>
  </si>
  <si>
    <t>20607</t>
  </si>
  <si>
    <t>2060701</t>
  </si>
  <si>
    <t>2060702</t>
  </si>
  <si>
    <t>2060703</t>
  </si>
  <si>
    <t>2060704</t>
  </si>
  <si>
    <t>2060705</t>
  </si>
  <si>
    <t>2060799</t>
  </si>
  <si>
    <t>20608</t>
  </si>
  <si>
    <t>2060801</t>
  </si>
  <si>
    <t>2060802</t>
  </si>
  <si>
    <t>2060899</t>
  </si>
  <si>
    <t>20609</t>
  </si>
  <si>
    <t>2060901</t>
  </si>
  <si>
    <t>2060902</t>
  </si>
  <si>
    <t>2060999</t>
  </si>
  <si>
    <t>20699</t>
  </si>
  <si>
    <t>2069901</t>
  </si>
  <si>
    <t>2069902</t>
  </si>
  <si>
    <t>2069903</t>
  </si>
  <si>
    <t>2069999</t>
  </si>
  <si>
    <t>207</t>
  </si>
  <si>
    <t>20701</t>
  </si>
  <si>
    <t>2070101</t>
  </si>
  <si>
    <t>2070102</t>
  </si>
  <si>
    <t>2070103</t>
  </si>
  <si>
    <t>2070104</t>
  </si>
  <si>
    <t>2070105</t>
  </si>
  <si>
    <t>2070106</t>
  </si>
  <si>
    <t>2070107</t>
  </si>
  <si>
    <t>2070108</t>
  </si>
  <si>
    <t>2070109</t>
  </si>
  <si>
    <t>2070110</t>
  </si>
  <si>
    <t>2070111</t>
  </si>
  <si>
    <t>2070112</t>
  </si>
  <si>
    <t>2070113</t>
  </si>
  <si>
    <t>2070114</t>
  </si>
  <si>
    <t>2070199</t>
  </si>
  <si>
    <t>20702</t>
  </si>
  <si>
    <t>2070201</t>
  </si>
  <si>
    <t>2070202</t>
  </si>
  <si>
    <t>2070203</t>
  </si>
  <si>
    <t>2070204</t>
  </si>
  <si>
    <t>2070205</t>
  </si>
  <si>
    <t>2070206</t>
  </si>
  <si>
    <t>2070299</t>
  </si>
  <si>
    <t>20703</t>
  </si>
  <si>
    <t>2070301</t>
  </si>
  <si>
    <t>2070302</t>
  </si>
  <si>
    <t>2070303</t>
  </si>
  <si>
    <t>2070304</t>
  </si>
  <si>
    <t>2070305</t>
  </si>
  <si>
    <t>2070306</t>
  </si>
  <si>
    <t>2070307</t>
  </si>
  <si>
    <t>2070308</t>
  </si>
  <si>
    <t>2070309</t>
  </si>
  <si>
    <t>2070399</t>
  </si>
  <si>
    <t>20706</t>
  </si>
  <si>
    <t>2070601</t>
  </si>
  <si>
    <t>2070602</t>
  </si>
  <si>
    <t>2070603</t>
  </si>
  <si>
    <t>2070604</t>
  </si>
  <si>
    <t>2070605</t>
  </si>
  <si>
    <t>2070606</t>
  </si>
  <si>
    <t>2070607</t>
  </si>
  <si>
    <t>2070699</t>
  </si>
  <si>
    <t>20708</t>
  </si>
  <si>
    <t>2070801</t>
  </si>
  <si>
    <t>2070802</t>
  </si>
  <si>
    <t>2070803</t>
  </si>
  <si>
    <t>2070806</t>
  </si>
  <si>
    <t>2070899</t>
  </si>
  <si>
    <t>20799</t>
  </si>
  <si>
    <t>2079902</t>
  </si>
  <si>
    <t>2079903</t>
  </si>
  <si>
    <t>2079999</t>
  </si>
  <si>
    <t>208</t>
  </si>
  <si>
    <t>20801</t>
  </si>
  <si>
    <t>2080101</t>
  </si>
  <si>
    <t>2080102</t>
  </si>
  <si>
    <t>2080103</t>
  </si>
  <si>
    <t>2080104</t>
  </si>
  <si>
    <t>2080105</t>
  </si>
  <si>
    <t>2080106</t>
  </si>
  <si>
    <t>2080107</t>
  </si>
  <si>
    <t>2080108</t>
  </si>
  <si>
    <t>2080109</t>
  </si>
  <si>
    <t>2080110</t>
  </si>
  <si>
    <t>2080111</t>
  </si>
  <si>
    <t>2080112</t>
  </si>
  <si>
    <t>2080199</t>
  </si>
  <si>
    <t>20802</t>
  </si>
  <si>
    <t>2080201</t>
  </si>
  <si>
    <t>2080202</t>
  </si>
  <si>
    <t>2080203</t>
  </si>
  <si>
    <t>2080206</t>
  </si>
  <si>
    <t>2080207</t>
  </si>
  <si>
    <t>2080208</t>
  </si>
  <si>
    <t>2080299</t>
  </si>
  <si>
    <t>20804</t>
  </si>
  <si>
    <t>2080402</t>
  </si>
  <si>
    <t>20805</t>
  </si>
  <si>
    <t>2080501</t>
  </si>
  <si>
    <t>2080502</t>
  </si>
  <si>
    <t>2080503</t>
  </si>
  <si>
    <t>2080505</t>
  </si>
  <si>
    <t>2080506</t>
  </si>
  <si>
    <t>2080507</t>
  </si>
  <si>
    <t>2080599</t>
  </si>
  <si>
    <t>20806</t>
  </si>
  <si>
    <t>2080601</t>
  </si>
  <si>
    <t>2080602</t>
  </si>
  <si>
    <t>2080699</t>
  </si>
  <si>
    <t>20807</t>
  </si>
  <si>
    <t>2080701</t>
  </si>
  <si>
    <t>2080702</t>
  </si>
  <si>
    <t>2080704</t>
  </si>
  <si>
    <t>2080705</t>
  </si>
  <si>
    <t>2080709</t>
  </si>
  <si>
    <t>2080711</t>
  </si>
  <si>
    <t>2080712</t>
  </si>
  <si>
    <t>2080713</t>
  </si>
  <si>
    <t>2080799</t>
  </si>
  <si>
    <t>20808</t>
  </si>
  <si>
    <t>2080801</t>
  </si>
  <si>
    <t>2080802</t>
  </si>
  <si>
    <t>2080803</t>
  </si>
  <si>
    <t>2080804</t>
  </si>
  <si>
    <t>2080805</t>
  </si>
  <si>
    <t>2080806</t>
  </si>
  <si>
    <t>2080899</t>
  </si>
  <si>
    <t>20809</t>
  </si>
  <si>
    <t>2080901</t>
  </si>
  <si>
    <t>2080902</t>
  </si>
  <si>
    <t>2080903</t>
  </si>
  <si>
    <t>2080904</t>
  </si>
  <si>
    <t>2080905</t>
  </si>
  <si>
    <t>2080999</t>
  </si>
  <si>
    <t>20810</t>
  </si>
  <si>
    <t>2081001</t>
  </si>
  <si>
    <t>2081002</t>
  </si>
  <si>
    <t>2081003</t>
  </si>
  <si>
    <t>2081004</t>
  </si>
  <si>
    <t>2081005</t>
  </si>
  <si>
    <t>2081006</t>
  </si>
  <si>
    <t>2081099</t>
  </si>
  <si>
    <t>20811</t>
  </si>
  <si>
    <t>2081101</t>
  </si>
  <si>
    <t>2081102</t>
  </si>
  <si>
    <t>2081103</t>
  </si>
  <si>
    <t>2081104</t>
  </si>
  <si>
    <t>2081105</t>
  </si>
  <si>
    <t>2081106</t>
  </si>
  <si>
    <t>2081107</t>
  </si>
  <si>
    <t>2081199</t>
  </si>
  <si>
    <t>20816</t>
  </si>
  <si>
    <t>2081601</t>
  </si>
  <si>
    <t>2081602</t>
  </si>
  <si>
    <t>2081603</t>
  </si>
  <si>
    <t>2081699</t>
  </si>
  <si>
    <t>20819</t>
  </si>
  <si>
    <t>2081901</t>
  </si>
  <si>
    <t>2081902</t>
  </si>
  <si>
    <t>20820</t>
  </si>
  <si>
    <t>2082001</t>
  </si>
  <si>
    <t>2082002</t>
  </si>
  <si>
    <t>20821</t>
  </si>
  <si>
    <t>2082101</t>
  </si>
  <si>
    <t>2082102</t>
  </si>
  <si>
    <t>20824</t>
  </si>
  <si>
    <t>2082401</t>
  </si>
  <si>
    <t>2082402</t>
  </si>
  <si>
    <t>20825</t>
  </si>
  <si>
    <t>2082501</t>
  </si>
  <si>
    <t>2082502</t>
  </si>
  <si>
    <t>20826</t>
  </si>
  <si>
    <t>2082601</t>
  </si>
  <si>
    <t>2082602</t>
  </si>
  <si>
    <t>2082699</t>
  </si>
  <si>
    <t>20827</t>
  </si>
  <si>
    <t>2082701</t>
  </si>
  <si>
    <t>2082702</t>
  </si>
  <si>
    <t>2082799</t>
  </si>
  <si>
    <t>20828</t>
  </si>
  <si>
    <t>2082801</t>
  </si>
  <si>
    <t>2082802</t>
  </si>
  <si>
    <t>2082803</t>
  </si>
  <si>
    <t>2082804</t>
  </si>
  <si>
    <t>2082805</t>
  </si>
  <si>
    <t>2082850</t>
  </si>
  <si>
    <t>2082899</t>
  </si>
  <si>
    <t>20830</t>
  </si>
  <si>
    <t>2083001</t>
  </si>
  <si>
    <t>2083099</t>
  </si>
  <si>
    <t>20899</t>
  </si>
  <si>
    <t>210</t>
  </si>
  <si>
    <t>21001</t>
  </si>
  <si>
    <t>2100101</t>
  </si>
  <si>
    <t>2100102</t>
  </si>
  <si>
    <t>2100103</t>
  </si>
  <si>
    <t>2100199</t>
  </si>
  <si>
    <t>21002</t>
  </si>
  <si>
    <t>2100201</t>
  </si>
  <si>
    <t>2100202</t>
  </si>
  <si>
    <t>2100203</t>
  </si>
  <si>
    <t>2100204</t>
  </si>
  <si>
    <t>2100205</t>
  </si>
  <si>
    <t>2100206</t>
  </si>
  <si>
    <t>2100207</t>
  </si>
  <si>
    <t>2100208</t>
  </si>
  <si>
    <t>2100209</t>
  </si>
  <si>
    <t>2100210</t>
  </si>
  <si>
    <t>2100211</t>
  </si>
  <si>
    <t>2100212</t>
  </si>
  <si>
    <t>2100299</t>
  </si>
  <si>
    <t>21003</t>
  </si>
  <si>
    <t>2100301</t>
  </si>
  <si>
    <t>2100302</t>
  </si>
  <si>
    <t>2100399</t>
  </si>
  <si>
    <t>21004</t>
  </si>
  <si>
    <t>2100401</t>
  </si>
  <si>
    <t>2100402</t>
  </si>
  <si>
    <t>2100403</t>
  </si>
  <si>
    <t>2100404</t>
  </si>
  <si>
    <t>2100405</t>
  </si>
  <si>
    <t>2100406</t>
  </si>
  <si>
    <t>2100407</t>
  </si>
  <si>
    <t>2100408</t>
  </si>
  <si>
    <t>2100409</t>
  </si>
  <si>
    <t>2100410</t>
  </si>
  <si>
    <t>2100499</t>
  </si>
  <si>
    <t>21006</t>
  </si>
  <si>
    <t>2100601</t>
  </si>
  <si>
    <t>2100699</t>
  </si>
  <si>
    <t>21007</t>
  </si>
  <si>
    <t>2100716</t>
  </si>
  <si>
    <t>2100717</t>
  </si>
  <si>
    <t>2100799</t>
  </si>
  <si>
    <t>21011</t>
  </si>
  <si>
    <t>2101101</t>
  </si>
  <si>
    <t>2101102</t>
  </si>
  <si>
    <t>2101103</t>
  </si>
  <si>
    <t>2101199</t>
  </si>
  <si>
    <t>21012</t>
  </si>
  <si>
    <t>2101201</t>
  </si>
  <si>
    <t>2101202</t>
  </si>
  <si>
    <t>2101299</t>
  </si>
  <si>
    <t>21013</t>
  </si>
  <si>
    <t>2101301</t>
  </si>
  <si>
    <t>2101302</t>
  </si>
  <si>
    <t>2101399</t>
  </si>
  <si>
    <t>21014</t>
  </si>
  <si>
    <t>2101401</t>
  </si>
  <si>
    <t>2101499</t>
  </si>
  <si>
    <t>21015</t>
  </si>
  <si>
    <t>2101501</t>
  </si>
  <si>
    <t>2101502</t>
  </si>
  <si>
    <t>2101503</t>
  </si>
  <si>
    <t>2101504</t>
  </si>
  <si>
    <t>2101505</t>
  </si>
  <si>
    <t>2101506</t>
  </si>
  <si>
    <t>2101550</t>
  </si>
  <si>
    <t>2101599</t>
  </si>
  <si>
    <t>21016</t>
  </si>
  <si>
    <t>21099</t>
  </si>
  <si>
    <t>211</t>
  </si>
  <si>
    <t>21101</t>
  </si>
  <si>
    <t>2110101</t>
  </si>
  <si>
    <t>2110102</t>
  </si>
  <si>
    <t>2110103</t>
  </si>
  <si>
    <t>2110104</t>
  </si>
  <si>
    <t>2110105</t>
  </si>
  <si>
    <t>2110106</t>
  </si>
  <si>
    <t>2110107</t>
  </si>
  <si>
    <t>2110108</t>
  </si>
  <si>
    <t>2110199</t>
  </si>
  <si>
    <t>21102</t>
  </si>
  <si>
    <t>2110203</t>
  </si>
  <si>
    <t>2110204</t>
  </si>
  <si>
    <t>2110299</t>
  </si>
  <si>
    <t>21103</t>
  </si>
  <si>
    <t>2110301</t>
  </si>
  <si>
    <t>2110302</t>
  </si>
  <si>
    <t>2110303</t>
  </si>
  <si>
    <t>2110304</t>
  </si>
  <si>
    <t>2110305</t>
  </si>
  <si>
    <t>2110306</t>
  </si>
  <si>
    <t>2110399</t>
  </si>
  <si>
    <t>21104</t>
  </si>
  <si>
    <t>2110401</t>
  </si>
  <si>
    <t>2110402</t>
  </si>
  <si>
    <t>2110404</t>
  </si>
  <si>
    <t>2110499</t>
  </si>
  <si>
    <t>21105</t>
  </si>
  <si>
    <t>2110501</t>
  </si>
  <si>
    <t>2110502</t>
  </si>
  <si>
    <t>2110503</t>
  </si>
  <si>
    <t>2110506</t>
  </si>
  <si>
    <t>2110507</t>
  </si>
  <si>
    <t>2110599</t>
  </si>
  <si>
    <t>21106</t>
  </si>
  <si>
    <t>2110602</t>
  </si>
  <si>
    <t>2110603</t>
  </si>
  <si>
    <t>2110604</t>
  </si>
  <si>
    <t>2110605</t>
  </si>
  <si>
    <t>2110699</t>
  </si>
  <si>
    <t>21107</t>
  </si>
  <si>
    <t>2110704</t>
  </si>
  <si>
    <t>2110799</t>
  </si>
  <si>
    <t>21108</t>
  </si>
  <si>
    <t>2110804</t>
  </si>
  <si>
    <t>2110899</t>
  </si>
  <si>
    <t>21109</t>
  </si>
  <si>
    <t>21110</t>
  </si>
  <si>
    <t>21111</t>
  </si>
  <si>
    <t>2111101</t>
  </si>
  <si>
    <t>2111102</t>
  </si>
  <si>
    <t>2111103</t>
  </si>
  <si>
    <t>2111104</t>
  </si>
  <si>
    <t>2111199</t>
  </si>
  <si>
    <t>21112</t>
  </si>
  <si>
    <t>21113</t>
  </si>
  <si>
    <t>21114</t>
  </si>
  <si>
    <t>2111401</t>
  </si>
  <si>
    <t>2111402</t>
  </si>
  <si>
    <t>2111403</t>
  </si>
  <si>
    <t>2111404</t>
  </si>
  <si>
    <t>2111405</t>
  </si>
  <si>
    <t>2111406</t>
  </si>
  <si>
    <t>2111407</t>
  </si>
  <si>
    <t>2111408</t>
  </si>
  <si>
    <t>2111409</t>
  </si>
  <si>
    <t>2111410</t>
  </si>
  <si>
    <t>2111411</t>
  </si>
  <si>
    <t>2111413</t>
  </si>
  <si>
    <t>2111450</t>
  </si>
  <si>
    <t>2111499</t>
  </si>
  <si>
    <t>21199</t>
  </si>
  <si>
    <t>212</t>
  </si>
  <si>
    <t>21201</t>
  </si>
  <si>
    <t>2120101</t>
  </si>
  <si>
    <t>2120102</t>
  </si>
  <si>
    <t>2120103</t>
  </si>
  <si>
    <t>2120104</t>
  </si>
  <si>
    <t>2120105</t>
  </si>
  <si>
    <t>2120106</t>
  </si>
  <si>
    <t>2120107</t>
  </si>
  <si>
    <t>2120109</t>
  </si>
  <si>
    <t>2120110</t>
  </si>
  <si>
    <t>2120199</t>
  </si>
  <si>
    <t>21202</t>
  </si>
  <si>
    <t>21203</t>
  </si>
  <si>
    <t>2120303</t>
  </si>
  <si>
    <t>2120399</t>
  </si>
  <si>
    <t>21205</t>
  </si>
  <si>
    <t>21206</t>
  </si>
  <si>
    <t>21299</t>
  </si>
  <si>
    <t>213</t>
  </si>
  <si>
    <t>21301</t>
  </si>
  <si>
    <t>2130101</t>
  </si>
  <si>
    <t>2130102</t>
  </si>
  <si>
    <t>2130103</t>
  </si>
  <si>
    <t>2130104</t>
  </si>
  <si>
    <t>2130105</t>
  </si>
  <si>
    <t>2130106</t>
  </si>
  <si>
    <t>2130108</t>
  </si>
  <si>
    <t>2130109</t>
  </si>
  <si>
    <t>2130110</t>
  </si>
  <si>
    <t>2130111</t>
  </si>
  <si>
    <t>2130112</t>
  </si>
  <si>
    <t>2130114</t>
  </si>
  <si>
    <t>2130119</t>
  </si>
  <si>
    <t>2130120</t>
  </si>
  <si>
    <t>2130121</t>
  </si>
  <si>
    <t>2130122</t>
  </si>
  <si>
    <t>2130124</t>
  </si>
  <si>
    <t>2130125</t>
  </si>
  <si>
    <t>2130126</t>
  </si>
  <si>
    <t>2130135</t>
  </si>
  <si>
    <t>2130142</t>
  </si>
  <si>
    <t>2130148</t>
  </si>
  <si>
    <t>2130152</t>
  </si>
  <si>
    <t>2130153</t>
  </si>
  <si>
    <t>2130199</t>
  </si>
  <si>
    <t>21302</t>
  </si>
  <si>
    <t>2130201</t>
  </si>
  <si>
    <t>2130202</t>
  </si>
  <si>
    <t>2130203</t>
  </si>
  <si>
    <t>2130204</t>
  </si>
  <si>
    <t>2130205</t>
  </si>
  <si>
    <t>2130206</t>
  </si>
  <si>
    <t>2130207</t>
  </si>
  <si>
    <t>2130209</t>
  </si>
  <si>
    <t>2130210</t>
  </si>
  <si>
    <t>2130211</t>
  </si>
  <si>
    <t>2130212</t>
  </si>
  <si>
    <t>2130213</t>
  </si>
  <si>
    <t>2130217</t>
  </si>
  <si>
    <t>2130220</t>
  </si>
  <si>
    <t>2130221</t>
  </si>
  <si>
    <t>2130223</t>
  </si>
  <si>
    <t>2130226</t>
  </si>
  <si>
    <t>2130227</t>
  </si>
  <si>
    <t>2130232</t>
  </si>
  <si>
    <t>2130234</t>
  </si>
  <si>
    <t>2130235</t>
  </si>
  <si>
    <t>2130236</t>
  </si>
  <si>
    <t>2130237</t>
  </si>
  <si>
    <t>2130299</t>
  </si>
  <si>
    <t>21303</t>
  </si>
  <si>
    <t>2130301</t>
  </si>
  <si>
    <t>2130302</t>
  </si>
  <si>
    <t>2130303</t>
  </si>
  <si>
    <t>2130304</t>
  </si>
  <si>
    <t>2130305</t>
  </si>
  <si>
    <t>2130306</t>
  </si>
  <si>
    <t>2130307</t>
  </si>
  <si>
    <t>2130308</t>
  </si>
  <si>
    <t>2130309</t>
  </si>
  <si>
    <t>2130310</t>
  </si>
  <si>
    <t>2130311</t>
  </si>
  <si>
    <t>2130312</t>
  </si>
  <si>
    <t>2130313</t>
  </si>
  <si>
    <t>2130314</t>
  </si>
  <si>
    <t>2130315</t>
  </si>
  <si>
    <t>2130316</t>
  </si>
  <si>
    <t>2130317</t>
  </si>
  <si>
    <t>2130318</t>
  </si>
  <si>
    <t>2130319</t>
  </si>
  <si>
    <t>2130321</t>
  </si>
  <si>
    <t>2130322</t>
  </si>
  <si>
    <t>2130333</t>
  </si>
  <si>
    <t>2130334</t>
  </si>
  <si>
    <t>2130335</t>
  </si>
  <si>
    <t>2130336</t>
  </si>
  <si>
    <t>2130337</t>
  </si>
  <si>
    <t>2130399</t>
  </si>
  <si>
    <t>21305</t>
  </si>
  <si>
    <t>2130501</t>
  </si>
  <si>
    <t>2130502</t>
  </si>
  <si>
    <t>2130503</t>
  </si>
  <si>
    <t>2130504</t>
  </si>
  <si>
    <t>2130505</t>
  </si>
  <si>
    <t>2130506</t>
  </si>
  <si>
    <t>2130507</t>
  </si>
  <si>
    <t>2130508</t>
  </si>
  <si>
    <t>2130550</t>
  </si>
  <si>
    <t>2130599</t>
  </si>
  <si>
    <t>21307</t>
  </si>
  <si>
    <t>2130701</t>
  </si>
  <si>
    <t>2130704</t>
  </si>
  <si>
    <t>2130705</t>
  </si>
  <si>
    <t>2130706</t>
  </si>
  <si>
    <t>2130707</t>
  </si>
  <si>
    <t>2130799</t>
  </si>
  <si>
    <t>21308</t>
  </si>
  <si>
    <t>2130801</t>
  </si>
  <si>
    <t>2130802</t>
  </si>
  <si>
    <t>2130803</t>
  </si>
  <si>
    <t>2130804</t>
  </si>
  <si>
    <t>2130805</t>
  </si>
  <si>
    <t>2130899</t>
  </si>
  <si>
    <t>21309</t>
  </si>
  <si>
    <t>2130901</t>
  </si>
  <si>
    <t>2130999</t>
  </si>
  <si>
    <t>21399</t>
  </si>
  <si>
    <t>2139901</t>
  </si>
  <si>
    <t>2139999</t>
  </si>
  <si>
    <t>214</t>
  </si>
  <si>
    <t>21401</t>
  </si>
  <si>
    <t>2140101</t>
  </si>
  <si>
    <t>2140102</t>
  </si>
  <si>
    <t>2140103</t>
  </si>
  <si>
    <t>2140104</t>
  </si>
  <si>
    <t>2140106</t>
  </si>
  <si>
    <t>2140109</t>
  </si>
  <si>
    <t>2140110</t>
  </si>
  <si>
    <t>2140111</t>
  </si>
  <si>
    <t>2140112</t>
  </si>
  <si>
    <t>2140114</t>
  </si>
  <si>
    <t>2140122</t>
  </si>
  <si>
    <t>2140123</t>
  </si>
  <si>
    <t>2140127</t>
  </si>
  <si>
    <t>2140128</t>
  </si>
  <si>
    <t>2140129</t>
  </si>
  <si>
    <t>2140130</t>
  </si>
  <si>
    <t>2140131</t>
  </si>
  <si>
    <t>2140133</t>
  </si>
  <si>
    <t>2140136</t>
  </si>
  <si>
    <t>2140138</t>
  </si>
  <si>
    <t>2140139</t>
  </si>
  <si>
    <t>2140199</t>
  </si>
  <si>
    <t>21402</t>
  </si>
  <si>
    <t>2140201</t>
  </si>
  <si>
    <t>2140202</t>
  </si>
  <si>
    <t>2140203</t>
  </si>
  <si>
    <t>2140204</t>
  </si>
  <si>
    <t>2140205</t>
  </si>
  <si>
    <t>2140206</t>
  </si>
  <si>
    <t>2140207</t>
  </si>
  <si>
    <t>2140208</t>
  </si>
  <si>
    <t>2140299</t>
  </si>
  <si>
    <t>21403</t>
  </si>
  <si>
    <t>2140301</t>
  </si>
  <si>
    <t>2140302</t>
  </si>
  <si>
    <t>2140303</t>
  </si>
  <si>
    <t>2140304</t>
  </si>
  <si>
    <t>2140305</t>
  </si>
  <si>
    <t>2140306</t>
  </si>
  <si>
    <t>2140307</t>
  </si>
  <si>
    <t>2140308</t>
  </si>
  <si>
    <t>2140399</t>
  </si>
  <si>
    <t>21404</t>
  </si>
  <si>
    <t>2140401</t>
  </si>
  <si>
    <t>2140402</t>
  </si>
  <si>
    <t>2140403</t>
  </si>
  <si>
    <t>2140499</t>
  </si>
  <si>
    <t>21405</t>
  </si>
  <si>
    <t>2140501</t>
  </si>
  <si>
    <t>2140502</t>
  </si>
  <si>
    <t>2140503</t>
  </si>
  <si>
    <t>2140504</t>
  </si>
  <si>
    <t>2140505</t>
  </si>
  <si>
    <t>2140599</t>
  </si>
  <si>
    <t>21406</t>
  </si>
  <si>
    <t>2140601</t>
  </si>
  <si>
    <t>2140602</t>
  </si>
  <si>
    <t>2140603</t>
  </si>
  <si>
    <t>2140699</t>
  </si>
  <si>
    <t>21499</t>
  </si>
  <si>
    <t>2149901</t>
  </si>
  <si>
    <t>2149999</t>
  </si>
  <si>
    <t>215</t>
  </si>
  <si>
    <t>21501</t>
  </si>
  <si>
    <t>2150101</t>
  </si>
  <si>
    <t>2150102</t>
  </si>
  <si>
    <t>2150103</t>
  </si>
  <si>
    <t>2150104</t>
  </si>
  <si>
    <t>2150105</t>
  </si>
  <si>
    <t>2150106</t>
  </si>
  <si>
    <t>2150107</t>
  </si>
  <si>
    <t>2150108</t>
  </si>
  <si>
    <t>2150199</t>
  </si>
  <si>
    <t>21502</t>
  </si>
  <si>
    <t>2150201</t>
  </si>
  <si>
    <t>2150202</t>
  </si>
  <si>
    <t>2150203</t>
  </si>
  <si>
    <t>2150204</t>
  </si>
  <si>
    <t>2150205</t>
  </si>
  <si>
    <t>2150206</t>
  </si>
  <si>
    <t>2150207</t>
  </si>
  <si>
    <t>2150208</t>
  </si>
  <si>
    <t>2150209</t>
  </si>
  <si>
    <t>2150210</t>
  </si>
  <si>
    <t>2150212</t>
  </si>
  <si>
    <t>2150213</t>
  </si>
  <si>
    <t>2150214</t>
  </si>
  <si>
    <t>2150215</t>
  </si>
  <si>
    <t>2150299</t>
  </si>
  <si>
    <t>21503</t>
  </si>
  <si>
    <t>2150301</t>
  </si>
  <si>
    <t>2150302</t>
  </si>
  <si>
    <t>2150303</t>
  </si>
  <si>
    <t>2150399</t>
  </si>
  <si>
    <t>21505</t>
  </si>
  <si>
    <t>2150501</t>
  </si>
  <si>
    <t>2150502</t>
  </si>
  <si>
    <t>2150503</t>
  </si>
  <si>
    <t>2150505</t>
  </si>
  <si>
    <t>2150507</t>
  </si>
  <si>
    <t>2150508</t>
  </si>
  <si>
    <t>2150599</t>
  </si>
  <si>
    <t>21507</t>
  </si>
  <si>
    <t>2150701</t>
  </si>
  <si>
    <t>2150702</t>
  </si>
  <si>
    <t>2150703</t>
  </si>
  <si>
    <t>2150704</t>
  </si>
  <si>
    <t>2150705</t>
  </si>
  <si>
    <t>2150799</t>
  </si>
  <si>
    <t>21508</t>
  </si>
  <si>
    <t>2150801</t>
  </si>
  <si>
    <t>2150802</t>
  </si>
  <si>
    <t>2150803</t>
  </si>
  <si>
    <t>2150804</t>
  </si>
  <si>
    <t>2150805</t>
  </si>
  <si>
    <t>2150899</t>
  </si>
  <si>
    <t>21599</t>
  </si>
  <si>
    <t>2159901</t>
  </si>
  <si>
    <t>2159904</t>
  </si>
  <si>
    <t>2159905</t>
  </si>
  <si>
    <t>2159906</t>
  </si>
  <si>
    <t>2159999</t>
  </si>
  <si>
    <t>216</t>
  </si>
  <si>
    <t>21602</t>
  </si>
  <si>
    <t>2160201</t>
  </si>
  <si>
    <t>2160202</t>
  </si>
  <si>
    <t>2160203</t>
  </si>
  <si>
    <t>2160216</t>
  </si>
  <si>
    <t>2160217</t>
  </si>
  <si>
    <t>2160218</t>
  </si>
  <si>
    <t>2160219</t>
  </si>
  <si>
    <t>2160250</t>
  </si>
  <si>
    <t>2160299</t>
  </si>
  <si>
    <t>21606</t>
  </si>
  <si>
    <t>2160601</t>
  </si>
  <si>
    <t>2160602</t>
  </si>
  <si>
    <t>2160603</t>
  </si>
  <si>
    <t>2160607</t>
  </si>
  <si>
    <t>2160699</t>
  </si>
  <si>
    <t>21699</t>
  </si>
  <si>
    <t>2169901</t>
  </si>
  <si>
    <t>2169999</t>
  </si>
  <si>
    <t>217</t>
  </si>
  <si>
    <t>21701</t>
  </si>
  <si>
    <t>2170101</t>
  </si>
  <si>
    <t>2170102</t>
  </si>
  <si>
    <t>2170103</t>
  </si>
  <si>
    <t>2170104</t>
  </si>
  <si>
    <t>2170150</t>
  </si>
  <si>
    <t>2170199</t>
  </si>
  <si>
    <t>21703</t>
  </si>
  <si>
    <t>2170301</t>
  </si>
  <si>
    <t>2170302</t>
  </si>
  <si>
    <t>2170303</t>
  </si>
  <si>
    <t>2170304</t>
  </si>
  <si>
    <t>2170399</t>
  </si>
  <si>
    <t>21799</t>
  </si>
  <si>
    <t>219</t>
  </si>
  <si>
    <t>21901</t>
  </si>
  <si>
    <t>21902</t>
  </si>
  <si>
    <t>21903</t>
  </si>
  <si>
    <t>21904</t>
  </si>
  <si>
    <t>21905</t>
  </si>
  <si>
    <t>21906</t>
  </si>
  <si>
    <t>21907</t>
  </si>
  <si>
    <t>21908</t>
  </si>
  <si>
    <t>21999</t>
  </si>
  <si>
    <t>220</t>
  </si>
  <si>
    <t>22001</t>
  </si>
  <si>
    <t>2200101</t>
  </si>
  <si>
    <t>2200102</t>
  </si>
  <si>
    <t>2200103</t>
  </si>
  <si>
    <t>2200104</t>
  </si>
  <si>
    <t>2200106</t>
  </si>
  <si>
    <t>2200107</t>
  </si>
  <si>
    <t>2200108</t>
  </si>
  <si>
    <t>2200109</t>
  </si>
  <si>
    <t>2200112</t>
  </si>
  <si>
    <t>2200113</t>
  </si>
  <si>
    <t>2200114</t>
  </si>
  <si>
    <t>2200115</t>
  </si>
  <si>
    <t>2200116</t>
  </si>
  <si>
    <t>2200119</t>
  </si>
  <si>
    <t>2200120</t>
  </si>
  <si>
    <t>2200121</t>
  </si>
  <si>
    <t>2200122</t>
  </si>
  <si>
    <t>2200123</t>
  </si>
  <si>
    <t>2200124</t>
  </si>
  <si>
    <t>2200125</t>
  </si>
  <si>
    <t>2200126</t>
  </si>
  <si>
    <t>2200127</t>
  </si>
  <si>
    <t>2200128</t>
  </si>
  <si>
    <t>2200129</t>
  </si>
  <si>
    <t>2200150</t>
  </si>
  <si>
    <t>2200199</t>
  </si>
  <si>
    <t>22005</t>
  </si>
  <si>
    <t>2200501</t>
  </si>
  <si>
    <t>2200502</t>
  </si>
  <si>
    <t>2200503</t>
  </si>
  <si>
    <t>2200504</t>
  </si>
  <si>
    <t>2200506</t>
  </si>
  <si>
    <t>2200507</t>
  </si>
  <si>
    <t>2200508</t>
  </si>
  <si>
    <t>2200509</t>
  </si>
  <si>
    <t>2200510</t>
  </si>
  <si>
    <t>2200511</t>
  </si>
  <si>
    <t>2200512</t>
  </si>
  <si>
    <t>2200513</t>
  </si>
  <si>
    <t>2200514</t>
  </si>
  <si>
    <t>2200599</t>
  </si>
  <si>
    <t>22099</t>
  </si>
  <si>
    <t>221</t>
  </si>
  <si>
    <t>22101</t>
  </si>
  <si>
    <t>2210101</t>
  </si>
  <si>
    <t>2210102</t>
  </si>
  <si>
    <t>2210103</t>
  </si>
  <si>
    <t>2210104</t>
  </si>
  <si>
    <t>2210105</t>
  </si>
  <si>
    <t>2210106</t>
  </si>
  <si>
    <t>2210107</t>
  </si>
  <si>
    <t>2210108</t>
  </si>
  <si>
    <t>2210109</t>
  </si>
  <si>
    <t>2210199</t>
  </si>
  <si>
    <t>22102</t>
  </si>
  <si>
    <t>2210201</t>
  </si>
  <si>
    <t>2210202</t>
  </si>
  <si>
    <t>2210203</t>
  </si>
  <si>
    <t>22103</t>
  </si>
  <si>
    <t>2210301</t>
  </si>
  <si>
    <t>2210302</t>
  </si>
  <si>
    <t>2210399</t>
  </si>
  <si>
    <t>222</t>
  </si>
  <si>
    <t>22201</t>
  </si>
  <si>
    <t>2220101</t>
  </si>
  <si>
    <t>2220102</t>
  </si>
  <si>
    <t>2220103</t>
  </si>
  <si>
    <t>2220104</t>
  </si>
  <si>
    <t>2220105</t>
  </si>
  <si>
    <t>2220106</t>
  </si>
  <si>
    <t>2220107</t>
  </si>
  <si>
    <t>2220112</t>
  </si>
  <si>
    <t>2220113</t>
  </si>
  <si>
    <t>2220114</t>
  </si>
  <si>
    <t>2220115</t>
  </si>
  <si>
    <t>2220118</t>
  </si>
  <si>
    <t>2220150</t>
  </si>
  <si>
    <t>2220199</t>
  </si>
  <si>
    <t>22203</t>
  </si>
  <si>
    <t>2220301</t>
  </si>
  <si>
    <t>2220303</t>
  </si>
  <si>
    <t>2220304</t>
  </si>
  <si>
    <t>2220399</t>
  </si>
  <si>
    <t>22204</t>
  </si>
  <si>
    <t>2220401</t>
  </si>
  <si>
    <t>2220402</t>
  </si>
  <si>
    <t>2220403</t>
  </si>
  <si>
    <t>2220404</t>
  </si>
  <si>
    <t>2220499</t>
  </si>
  <si>
    <t>22205</t>
  </si>
  <si>
    <t>2220501</t>
  </si>
  <si>
    <t>2220502</t>
  </si>
  <si>
    <t>2220503</t>
  </si>
  <si>
    <t>2220504</t>
  </si>
  <si>
    <t>2220505</t>
  </si>
  <si>
    <t>2220506</t>
  </si>
  <si>
    <t>2220507</t>
  </si>
  <si>
    <t>2220508</t>
  </si>
  <si>
    <t>2220509</t>
  </si>
  <si>
    <t>2220510</t>
  </si>
  <si>
    <t>2220599</t>
  </si>
  <si>
    <t>224</t>
  </si>
  <si>
    <t>22401</t>
  </si>
  <si>
    <t>2240101</t>
  </si>
  <si>
    <t>2240102</t>
  </si>
  <si>
    <t>2240103</t>
  </si>
  <si>
    <t>2240104</t>
  </si>
  <si>
    <t>2240105</t>
  </si>
  <si>
    <t>2240106</t>
  </si>
  <si>
    <t>2240107</t>
  </si>
  <si>
    <t>2240108</t>
  </si>
  <si>
    <t>2240109</t>
  </si>
  <si>
    <t>2240150</t>
  </si>
  <si>
    <t>2240199</t>
  </si>
  <si>
    <t>22402</t>
  </si>
  <si>
    <t>2240201</t>
  </si>
  <si>
    <t>2240202</t>
  </si>
  <si>
    <t>2240203</t>
  </si>
  <si>
    <t>2240204</t>
  </si>
  <si>
    <t>2240299</t>
  </si>
  <si>
    <t>22403</t>
  </si>
  <si>
    <t>2240301</t>
  </si>
  <si>
    <t>2240302</t>
  </si>
  <si>
    <t>2240303</t>
  </si>
  <si>
    <t>2240304</t>
  </si>
  <si>
    <t>2240399</t>
  </si>
  <si>
    <t>22404</t>
  </si>
  <si>
    <t>2240401</t>
  </si>
  <si>
    <t>2240402</t>
  </si>
  <si>
    <t>2240403</t>
  </si>
  <si>
    <t>2240404</t>
  </si>
  <si>
    <t>2240405</t>
  </si>
  <si>
    <t>2240450</t>
  </si>
  <si>
    <t>2240499</t>
  </si>
  <si>
    <t>22405</t>
  </si>
  <si>
    <t>2240501</t>
  </si>
  <si>
    <t>2240502</t>
  </si>
  <si>
    <t>2240503</t>
  </si>
  <si>
    <t>2240504</t>
  </si>
  <si>
    <t>2240505</t>
  </si>
  <si>
    <t>2240506</t>
  </si>
  <si>
    <t>2240507</t>
  </si>
  <si>
    <t>2240508</t>
  </si>
  <si>
    <t>2240509</t>
  </si>
  <si>
    <t>2240510</t>
  </si>
  <si>
    <t>2240550</t>
  </si>
  <si>
    <t>2240599</t>
  </si>
  <si>
    <t>22406</t>
  </si>
  <si>
    <t>2240601</t>
  </si>
  <si>
    <t>2240602</t>
  </si>
  <si>
    <t>2240699</t>
  </si>
  <si>
    <t>22407</t>
  </si>
  <si>
    <t>2240703</t>
  </si>
  <si>
    <t>2240704</t>
  </si>
  <si>
    <t>2240799</t>
  </si>
  <si>
    <t>22499</t>
  </si>
  <si>
    <t>227</t>
  </si>
  <si>
    <t>232</t>
  </si>
  <si>
    <t>23203</t>
  </si>
  <si>
    <t>2320301</t>
  </si>
  <si>
    <t>2320302</t>
  </si>
  <si>
    <t>2320303</t>
  </si>
  <si>
    <t>2320304</t>
  </si>
  <si>
    <t>233</t>
  </si>
  <si>
    <t>23303</t>
  </si>
  <si>
    <t>229</t>
  </si>
  <si>
    <t>22902</t>
  </si>
  <si>
    <t>22999</t>
  </si>
  <si>
    <t xml:space="preserve">      一般行政管理事务</t>
  </si>
  <si>
    <t xml:space="preserve">      “三西”农业建设专项补助</t>
  </si>
  <si>
    <t>2010710</t>
  </si>
  <si>
    <t>20206</t>
  </si>
  <si>
    <t>2060208</t>
  </si>
  <si>
    <t>2060405</t>
  </si>
  <si>
    <t>2070807</t>
  </si>
  <si>
    <t>2070808</t>
  </si>
  <si>
    <t>2080113</t>
  </si>
  <si>
    <t>2080114</t>
  </si>
  <si>
    <t>2080115</t>
  </si>
  <si>
    <t>2080116</t>
  </si>
  <si>
    <t>2080508</t>
  </si>
  <si>
    <t>2110307</t>
  </si>
  <si>
    <t>2150516</t>
  </si>
  <si>
    <t>2150517</t>
  </si>
  <si>
    <t>2150550</t>
  </si>
  <si>
    <t>2150806</t>
  </si>
  <si>
    <t>21702</t>
  </si>
  <si>
    <t>2170201</t>
  </si>
  <si>
    <t>2170202</t>
  </si>
  <si>
    <t>2170203</t>
  </si>
  <si>
    <t>2170204</t>
  </si>
  <si>
    <t>2170205</t>
  </si>
  <si>
    <t>2170206</t>
  </si>
  <si>
    <t>2170207</t>
  </si>
  <si>
    <t>2170208</t>
  </si>
  <si>
    <t>2170299</t>
  </si>
  <si>
    <t>21704</t>
  </si>
  <si>
    <t>2170401</t>
  </si>
  <si>
    <t>2170499</t>
  </si>
  <si>
    <t>2179902</t>
  </si>
  <si>
    <t>2179999</t>
  </si>
  <si>
    <t>2220119</t>
  </si>
  <si>
    <t>2220120</t>
  </si>
  <si>
    <t>2220121</t>
  </si>
  <si>
    <t>2220305</t>
  </si>
  <si>
    <t>2220511</t>
  </si>
  <si>
    <t>2011408</t>
  </si>
  <si>
    <t>2049902</t>
  </si>
  <si>
    <t>2049999</t>
  </si>
  <si>
    <t>2080150</t>
  </si>
  <si>
    <t>10</t>
  </si>
  <si>
    <t>110</t>
  </si>
  <si>
    <t>1100</t>
  </si>
  <si>
    <t>11001</t>
  </si>
  <si>
    <t>1100101</t>
  </si>
  <si>
    <t>1100102</t>
  </si>
  <si>
    <t>1100103</t>
  </si>
  <si>
    <t>1100104</t>
  </si>
  <si>
    <t>1100105</t>
  </si>
  <si>
    <t>1100106</t>
  </si>
  <si>
    <t>11002</t>
  </si>
  <si>
    <t>1100201</t>
  </si>
  <si>
    <t>1100202</t>
  </si>
  <si>
    <t>1100207</t>
  </si>
  <si>
    <t>1100208</t>
  </si>
  <si>
    <t>1100212</t>
  </si>
  <si>
    <t>1100214</t>
  </si>
  <si>
    <t>1100225</t>
  </si>
  <si>
    <t>1100226</t>
  </si>
  <si>
    <t>1100227</t>
  </si>
  <si>
    <t>1100228</t>
  </si>
  <si>
    <t>1100229</t>
  </si>
  <si>
    <t>1100230</t>
  </si>
  <si>
    <t>1100231</t>
  </si>
  <si>
    <t>1100241</t>
  </si>
  <si>
    <t>1100242</t>
  </si>
  <si>
    <t>1100243</t>
  </si>
  <si>
    <t>1100244</t>
  </si>
  <si>
    <t>1100245</t>
  </si>
  <si>
    <t>1100246</t>
  </si>
  <si>
    <t>1100247</t>
  </si>
  <si>
    <t>1100248</t>
  </si>
  <si>
    <t>1100249</t>
  </si>
  <si>
    <t>1100250</t>
  </si>
  <si>
    <t>1100251</t>
  </si>
  <si>
    <t>1100252</t>
  </si>
  <si>
    <t>1100253</t>
  </si>
  <si>
    <t>1100254</t>
  </si>
  <si>
    <t>1100255</t>
  </si>
  <si>
    <t>1100256</t>
  </si>
  <si>
    <t>1100257</t>
  </si>
  <si>
    <t>1100258</t>
  </si>
  <si>
    <t>1100259</t>
  </si>
  <si>
    <t>1100260</t>
  </si>
  <si>
    <t>1100269</t>
  </si>
  <si>
    <t>1100299</t>
  </si>
  <si>
    <t>11003</t>
  </si>
  <si>
    <t>1100301</t>
  </si>
  <si>
    <t>1100302</t>
  </si>
  <si>
    <t>1100303</t>
  </si>
  <si>
    <t>1100304</t>
  </si>
  <si>
    <t>1100305</t>
  </si>
  <si>
    <t>1100306</t>
  </si>
  <si>
    <t>1100307</t>
  </si>
  <si>
    <t>1100308</t>
  </si>
  <si>
    <t>1100310</t>
  </si>
  <si>
    <t>1100311</t>
  </si>
  <si>
    <t>1100312</t>
  </si>
  <si>
    <t>1100313</t>
  </si>
  <si>
    <t>1100314</t>
  </si>
  <si>
    <t>1100315</t>
  </si>
  <si>
    <t>1100316</t>
  </si>
  <si>
    <t>1100317</t>
  </si>
  <si>
    <t>1100320</t>
  </si>
  <si>
    <t>1100321</t>
  </si>
  <si>
    <t>1100322</t>
  </si>
  <si>
    <t>1100324</t>
  </si>
  <si>
    <t>1100399</t>
  </si>
  <si>
    <t>11008</t>
  </si>
  <si>
    <t>11009</t>
  </si>
  <si>
    <t>110090102</t>
  </si>
  <si>
    <t>110090103</t>
  </si>
  <si>
    <t>110090199</t>
  </si>
  <si>
    <t>1050401</t>
  </si>
  <si>
    <t>1101101</t>
  </si>
  <si>
    <t>11013</t>
  </si>
  <si>
    <t>11015</t>
  </si>
  <si>
    <t>20</t>
  </si>
  <si>
    <t>230</t>
  </si>
  <si>
    <t>23006</t>
  </si>
  <si>
    <t>2300601</t>
  </si>
  <si>
    <t>2300602</t>
  </si>
  <si>
    <t>23008</t>
  </si>
  <si>
    <t>23009</t>
  </si>
  <si>
    <t>23103</t>
  </si>
  <si>
    <t>23011</t>
  </si>
  <si>
    <t>23013</t>
  </si>
  <si>
    <t>23015</t>
  </si>
  <si>
    <t>23016</t>
  </si>
  <si>
    <t>t4_zchj</t>
  </si>
  <si>
    <t>其中：工资福利支出</t>
  </si>
  <si>
    <t>其中：商品和服务支出</t>
  </si>
  <si>
    <t>其中：其他对事业单位补助</t>
  </si>
  <si>
    <t>21702</t>
  </si>
  <si>
    <t>科目</t>
  </si>
  <si>
    <t>501</t>
  </si>
  <si>
    <t>502</t>
  </si>
  <si>
    <t>503</t>
  </si>
  <si>
    <t>504</t>
  </si>
  <si>
    <t>505</t>
  </si>
  <si>
    <t>50501</t>
  </si>
  <si>
    <t>50502</t>
  </si>
  <si>
    <t>50599</t>
  </si>
  <si>
    <t>506</t>
  </si>
  <si>
    <t>507</t>
  </si>
  <si>
    <t>508</t>
  </si>
  <si>
    <t>509</t>
  </si>
  <si>
    <t>510</t>
  </si>
  <si>
    <t>511</t>
  </si>
  <si>
    <t>512</t>
  </si>
  <si>
    <t>513</t>
  </si>
  <si>
    <t>514</t>
  </si>
  <si>
    <t>599</t>
  </si>
  <si>
    <t>功能分类</t>
  </si>
  <si>
    <t>审核预备费的公式：</t>
  </si>
  <si>
    <t>审核债务付息支出的公式：</t>
  </si>
  <si>
    <t>审核债券发行费用的公式：</t>
  </si>
  <si>
    <t>审核转移性支出的公式：</t>
  </si>
  <si>
    <t>功能科目</t>
  </si>
  <si>
    <t>功能科目</t>
  </si>
  <si>
    <t>经济分类</t>
  </si>
  <si>
    <t>1030102</t>
  </si>
  <si>
    <t>1030112</t>
  </si>
  <si>
    <t>1030115</t>
  </si>
  <si>
    <t>1030129</t>
  </si>
  <si>
    <t>1030146</t>
  </si>
  <si>
    <t>1030147</t>
  </si>
  <si>
    <t>1030148</t>
  </si>
  <si>
    <t>1030150</t>
  </si>
  <si>
    <t>1030155</t>
  </si>
  <si>
    <t>1030156</t>
  </si>
  <si>
    <t>1030157</t>
  </si>
  <si>
    <t>1030158</t>
  </si>
  <si>
    <t>1030159</t>
  </si>
  <si>
    <t>1030178</t>
  </si>
  <si>
    <t>1030180</t>
  </si>
  <si>
    <t>1030199</t>
  </si>
  <si>
    <t>10310</t>
  </si>
  <si>
    <t>11004</t>
  </si>
  <si>
    <t>1100401</t>
  </si>
  <si>
    <t>1100402</t>
  </si>
  <si>
    <t>1100902</t>
  </si>
  <si>
    <t>1050402</t>
  </si>
  <si>
    <t>1101102</t>
  </si>
  <si>
    <t>20707</t>
  </si>
  <si>
    <t>20709</t>
  </si>
  <si>
    <t>20710</t>
  </si>
  <si>
    <t>20822</t>
  </si>
  <si>
    <t>20823</t>
  </si>
  <si>
    <t>20829</t>
  </si>
  <si>
    <t>21160</t>
  </si>
  <si>
    <t>21161</t>
  </si>
  <si>
    <t>21208</t>
  </si>
  <si>
    <t>21210</t>
  </si>
  <si>
    <t>21211</t>
  </si>
  <si>
    <t>21213</t>
  </si>
  <si>
    <t>21214</t>
  </si>
  <si>
    <t>21215</t>
  </si>
  <si>
    <t>21216</t>
  </si>
  <si>
    <t>21217</t>
  </si>
  <si>
    <t>21218</t>
  </si>
  <si>
    <t>21219</t>
  </si>
  <si>
    <t>21366</t>
  </si>
  <si>
    <t>21367</t>
  </si>
  <si>
    <t>21369</t>
  </si>
  <si>
    <t>21370</t>
  </si>
  <si>
    <t>21371</t>
  </si>
  <si>
    <t>21460</t>
  </si>
  <si>
    <t>21462</t>
  </si>
  <si>
    <t>21463</t>
  </si>
  <si>
    <t>21464</t>
  </si>
  <si>
    <t>21468</t>
  </si>
  <si>
    <t>21469</t>
  </si>
  <si>
    <t>21470</t>
  </si>
  <si>
    <t>21471</t>
  </si>
  <si>
    <t>21472</t>
  </si>
  <si>
    <t>21473</t>
  </si>
  <si>
    <t>21562</t>
  </si>
  <si>
    <t>22904</t>
  </si>
  <si>
    <t>22908</t>
  </si>
  <si>
    <t>22960</t>
  </si>
  <si>
    <t>234</t>
  </si>
  <si>
    <t>23004</t>
  </si>
  <si>
    <t>2300401</t>
  </si>
  <si>
    <t>2300402</t>
  </si>
  <si>
    <t>23104</t>
  </si>
  <si>
    <t>103014801</t>
  </si>
  <si>
    <t>103014802</t>
  </si>
  <si>
    <t>103014803</t>
  </si>
  <si>
    <t>103014898</t>
  </si>
  <si>
    <t>103014899</t>
  </si>
  <si>
    <t>103015501</t>
  </si>
  <si>
    <t>103015502</t>
  </si>
  <si>
    <t>103018001</t>
  </si>
  <si>
    <t>103018002</t>
  </si>
  <si>
    <t>103018005</t>
  </si>
  <si>
    <t>103018006</t>
  </si>
  <si>
    <t>103018007</t>
  </si>
  <si>
    <t>功能科目</t>
  </si>
  <si>
    <t>功能科目</t>
  </si>
  <si>
    <t>功能科目</t>
  </si>
  <si>
    <t>2070701</t>
  </si>
  <si>
    <t>2070702</t>
  </si>
  <si>
    <t>2070703</t>
  </si>
  <si>
    <t>2070704</t>
  </si>
  <si>
    <t>2070799</t>
  </si>
  <si>
    <t>2070901</t>
  </si>
  <si>
    <t>2070902</t>
  </si>
  <si>
    <t>2070903</t>
  </si>
  <si>
    <t>2070904</t>
  </si>
  <si>
    <t>2070999</t>
  </si>
  <si>
    <t>2071001</t>
  </si>
  <si>
    <t>2071099</t>
  </si>
  <si>
    <t>2082201</t>
  </si>
  <si>
    <t>2082202</t>
  </si>
  <si>
    <t>2082299</t>
  </si>
  <si>
    <t>2082301</t>
  </si>
  <si>
    <t>2082302</t>
  </si>
  <si>
    <t>2082399</t>
  </si>
  <si>
    <t>2082901</t>
  </si>
  <si>
    <t>2082999</t>
  </si>
  <si>
    <t>2116001</t>
  </si>
  <si>
    <t>2116002</t>
  </si>
  <si>
    <t>2116003</t>
  </si>
  <si>
    <t>2116099</t>
  </si>
  <si>
    <t>2116101</t>
  </si>
  <si>
    <t>2116102</t>
  </si>
  <si>
    <t>2116103</t>
  </si>
  <si>
    <t>2116104</t>
  </si>
  <si>
    <t>2120801</t>
  </si>
  <si>
    <t>2120802</t>
  </si>
  <si>
    <t>2120803</t>
  </si>
  <si>
    <t>2120804</t>
  </si>
  <si>
    <t>2120805</t>
  </si>
  <si>
    <t>2120806</t>
  </si>
  <si>
    <t>2120807</t>
  </si>
  <si>
    <t>2120809</t>
  </si>
  <si>
    <t>2120810</t>
  </si>
  <si>
    <t>2120811</t>
  </si>
  <si>
    <t>2120813</t>
  </si>
  <si>
    <t>2120899</t>
  </si>
  <si>
    <t>2121001</t>
  </si>
  <si>
    <t>2121002</t>
  </si>
  <si>
    <t>2121099</t>
  </si>
  <si>
    <t>2121301</t>
  </si>
  <si>
    <t>2121302</t>
  </si>
  <si>
    <t>2121303</t>
  </si>
  <si>
    <t>2121304</t>
  </si>
  <si>
    <t>2121399</t>
  </si>
  <si>
    <t>2121401</t>
  </si>
  <si>
    <t>2121402</t>
  </si>
  <si>
    <t>2121499</t>
  </si>
  <si>
    <t>2121501</t>
  </si>
  <si>
    <t>2121502</t>
  </si>
  <si>
    <t>2121599</t>
  </si>
  <si>
    <t>2121601</t>
  </si>
  <si>
    <t>2121602</t>
  </si>
  <si>
    <t>2121699</t>
  </si>
  <si>
    <t>2121701</t>
  </si>
  <si>
    <t>2121702</t>
  </si>
  <si>
    <t>2121703</t>
  </si>
  <si>
    <t>2121704</t>
  </si>
  <si>
    <t>2121799</t>
  </si>
  <si>
    <t>2121801</t>
  </si>
  <si>
    <t>2121899</t>
  </si>
  <si>
    <t>2121901</t>
  </si>
  <si>
    <t>2121902</t>
  </si>
  <si>
    <t>2121903</t>
  </si>
  <si>
    <t>2121904</t>
  </si>
  <si>
    <t>2121905</t>
  </si>
  <si>
    <t>2121906</t>
  </si>
  <si>
    <t>2121907</t>
  </si>
  <si>
    <t>2121999</t>
  </si>
  <si>
    <t>2136601</t>
  </si>
  <si>
    <t>2136602</t>
  </si>
  <si>
    <t>2136603</t>
  </si>
  <si>
    <t>2136699</t>
  </si>
  <si>
    <t>2136701</t>
  </si>
  <si>
    <t>2136702</t>
  </si>
  <si>
    <t>2136703</t>
  </si>
  <si>
    <t>2136799</t>
  </si>
  <si>
    <t>2136901</t>
  </si>
  <si>
    <t>2136902</t>
  </si>
  <si>
    <t>2136903</t>
  </si>
  <si>
    <t>2136999</t>
  </si>
  <si>
    <t>2146001</t>
  </si>
  <si>
    <t>2146002</t>
  </si>
  <si>
    <t>2146003</t>
  </si>
  <si>
    <t>2146099</t>
  </si>
  <si>
    <t>2146201</t>
  </si>
  <si>
    <t>2146202</t>
  </si>
  <si>
    <t>2146203</t>
  </si>
  <si>
    <t>2146299</t>
  </si>
  <si>
    <t>2146301</t>
  </si>
  <si>
    <t>2146302</t>
  </si>
  <si>
    <t>2146303</t>
  </si>
  <si>
    <t>2146399</t>
  </si>
  <si>
    <t>2146401</t>
  </si>
  <si>
    <t>2146402</t>
  </si>
  <si>
    <t>2146403</t>
  </si>
  <si>
    <t>2146404</t>
  </si>
  <si>
    <t>2146405</t>
  </si>
  <si>
    <t>2146406</t>
  </si>
  <si>
    <t>2146407</t>
  </si>
  <si>
    <t>2146499</t>
  </si>
  <si>
    <t>2146801</t>
  </si>
  <si>
    <t>2146802</t>
  </si>
  <si>
    <t>2146803</t>
  </si>
  <si>
    <t>2146804</t>
  </si>
  <si>
    <t>2146805</t>
  </si>
  <si>
    <t>2146899</t>
  </si>
  <si>
    <t>2146901</t>
  </si>
  <si>
    <t>2146902</t>
  </si>
  <si>
    <t>2146903</t>
  </si>
  <si>
    <t>2146904</t>
  </si>
  <si>
    <t>2146906</t>
  </si>
  <si>
    <t>2146907</t>
  </si>
  <si>
    <t>2146908</t>
  </si>
  <si>
    <t>2146999</t>
  </si>
  <si>
    <t>2147001</t>
  </si>
  <si>
    <t>2147099</t>
  </si>
  <si>
    <t>2147101</t>
  </si>
  <si>
    <t>2147199</t>
  </si>
  <si>
    <t>2147301</t>
  </si>
  <si>
    <t>2147303</t>
  </si>
  <si>
    <t>2147399</t>
  </si>
  <si>
    <t>2156202</t>
  </si>
  <si>
    <t>2156299</t>
  </si>
  <si>
    <t>2290401</t>
  </si>
  <si>
    <t>2290402</t>
  </si>
  <si>
    <t>2290403</t>
  </si>
  <si>
    <t>2290802</t>
  </si>
  <si>
    <t>2290803</t>
  </si>
  <si>
    <t>2290804</t>
  </si>
  <si>
    <t>2290805</t>
  </si>
  <si>
    <t>2290806</t>
  </si>
  <si>
    <t>2290807</t>
  </si>
  <si>
    <t>2290808</t>
  </si>
  <si>
    <t>2290899</t>
  </si>
  <si>
    <t>2296002</t>
  </si>
  <si>
    <t>2296003</t>
  </si>
  <si>
    <t>2296004</t>
  </si>
  <si>
    <t>2296005</t>
  </si>
  <si>
    <t>2296006</t>
  </si>
  <si>
    <t>2296010</t>
  </si>
  <si>
    <t>2296011</t>
  </si>
  <si>
    <t>2296012</t>
  </si>
  <si>
    <t>2296013</t>
  </si>
  <si>
    <t>2296099</t>
  </si>
  <si>
    <t>2320401</t>
  </si>
  <si>
    <t>2320402</t>
  </si>
  <si>
    <t>2320405</t>
  </si>
  <si>
    <t>2320411</t>
  </si>
  <si>
    <t>2320413</t>
  </si>
  <si>
    <t>2320414</t>
  </si>
  <si>
    <t>2320416</t>
  </si>
  <si>
    <t>2320417</t>
  </si>
  <si>
    <t>2320418</t>
  </si>
  <si>
    <t>2320419</t>
  </si>
  <si>
    <t>2320420</t>
  </si>
  <si>
    <t>2320431</t>
  </si>
  <si>
    <t>2320432</t>
  </si>
  <si>
    <t>2320433</t>
  </si>
  <si>
    <t>2320498</t>
  </si>
  <si>
    <t>2320499</t>
  </si>
  <si>
    <t>2330401</t>
  </si>
  <si>
    <t>2330402</t>
  </si>
  <si>
    <t>2330405</t>
  </si>
  <si>
    <t>2330411</t>
  </si>
  <si>
    <t>2330413</t>
  </si>
  <si>
    <t>2330414</t>
  </si>
  <si>
    <t>2330416</t>
  </si>
  <si>
    <t>2330417</t>
  </si>
  <si>
    <t>2330418</t>
  </si>
  <si>
    <t>2330419</t>
  </si>
  <si>
    <t>2330420</t>
  </si>
  <si>
    <t>2330431</t>
  </si>
  <si>
    <t>2330432</t>
  </si>
  <si>
    <t>2330433</t>
  </si>
  <si>
    <t>2330498</t>
  </si>
  <si>
    <t>2330499</t>
  </si>
  <si>
    <t>234</t>
  </si>
  <si>
    <t>23401</t>
  </si>
  <si>
    <t>2340101</t>
  </si>
  <si>
    <t>2340102</t>
  </si>
  <si>
    <t>2340103</t>
  </si>
  <si>
    <t>2340104</t>
  </si>
  <si>
    <t>2340105</t>
  </si>
  <si>
    <t>2340106</t>
  </si>
  <si>
    <t>2340107</t>
  </si>
  <si>
    <t>2340108</t>
  </si>
  <si>
    <t>2340109</t>
  </si>
  <si>
    <t>2340110</t>
  </si>
  <si>
    <t>2340111</t>
  </si>
  <si>
    <t>2340199</t>
  </si>
  <si>
    <t>23402</t>
  </si>
  <si>
    <t>2340201</t>
  </si>
  <si>
    <t>2340202</t>
  </si>
  <si>
    <t>2340203</t>
  </si>
  <si>
    <t>2340204</t>
  </si>
  <si>
    <t>2340205</t>
  </si>
  <si>
    <t>2340299</t>
  </si>
  <si>
    <t>核对收入</t>
  </si>
  <si>
    <t>核对支出</t>
  </si>
  <si>
    <t>审核公式组2</t>
  </si>
  <si>
    <t>审核公式组1</t>
  </si>
  <si>
    <t>审核公式</t>
  </si>
  <si>
    <t>十一、抗疫特别国债安排的支出</t>
  </si>
  <si>
    <t>表一</t>
  </si>
  <si>
    <t>表二</t>
  </si>
  <si>
    <t xml:space="preserve"> </t>
  </si>
  <si>
    <t>地区名称</t>
  </si>
  <si>
    <t>北京市</t>
  </si>
  <si>
    <t>天津市</t>
  </si>
  <si>
    <t>河北省</t>
  </si>
  <si>
    <t>山西省</t>
  </si>
  <si>
    <t>内蒙古自治区</t>
  </si>
  <si>
    <t>目  录</t>
  </si>
  <si>
    <t>单位：万元</t>
  </si>
  <si>
    <t>项目</t>
  </si>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</sst>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32">
    <font>
      <sz val="12"/>
      <name val="宋体"/>
      <family val="0"/>
    </font>
    <font>
      <sz val="11"/>
      <color indexed="8"/>
      <name val="宋体"/>
      <family val="0"/>
    </font>
    <font>
      <b/>
      <sz val="16"/>
      <name val="黑体"/>
      <family val="3"/>
    </font>
    <font>
      <sz val="12"/>
      <name val="黑体"/>
      <family val="3"/>
    </font>
    <font>
      <sz val="16"/>
      <name val="黑体"/>
      <family val="3"/>
    </font>
    <font>
      <b/>
      <sz val="24"/>
      <name val="黑体"/>
      <family val="3"/>
    </font>
    <font>
      <sz val="18"/>
      <name val="黑体"/>
      <family val="3"/>
    </font>
    <font>
      <sz val="16"/>
      <name val="楷体_GB2312"/>
      <family val="3"/>
    </font>
    <font>
      <sz val="48"/>
      <name val="黑体"/>
      <family val="3"/>
    </font>
    <font>
      <sz val="22"/>
      <name val="楷体_GB2312"/>
      <family val="3"/>
    </font>
    <font>
      <sz val="9"/>
      <name val="宋体"/>
      <family val="0"/>
    </font>
    <font>
      <b/>
      <sz val="12"/>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11"/>
      <color indexed="1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bottom style="thin"/>
    </border>
    <border>
      <left style="thin"/>
      <right/>
      <top/>
      <bottom/>
    </border>
    <border>
      <left/>
      <right/>
      <top style="thin"/>
      <bottom style="thin"/>
    </border>
    <border>
      <left/>
      <right style="thin"/>
      <top style="thin"/>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0" fillId="23" borderId="9" applyNumberFormat="0" applyFont="0" applyAlignment="0" applyProtection="0"/>
  </cellStyleXfs>
  <cellXfs count="203">
    <xf numFmtId="0" fontId="0" fillId="0" borderId="0" xfId="0" applyAlignment="1">
      <alignment/>
    </xf>
    <xf numFmtId="0" fontId="2" fillId="0" borderId="0" xfId="0" applyFont="1" applyFill="1" applyAlignment="1">
      <alignment/>
    </xf>
    <xf numFmtId="0" fontId="13" fillId="0" borderId="0" xfId="0" applyFont="1" applyFill="1" applyAlignment="1">
      <alignment vertical="center"/>
    </xf>
    <xf numFmtId="0" fontId="12" fillId="0" borderId="0" xfId="0" applyFont="1" applyFill="1" applyAlignment="1">
      <alignment/>
    </xf>
    <xf numFmtId="0" fontId="3" fillId="0" borderId="0" xfId="0" applyFont="1" applyFill="1" applyAlignment="1">
      <alignment/>
    </xf>
    <xf numFmtId="3" fontId="12" fillId="24" borderId="10" xfId="0" applyNumberFormat="1" applyFont="1" applyFill="1" applyBorder="1" applyAlignment="1" applyProtection="1">
      <alignment vertical="center"/>
      <protection/>
    </xf>
    <xf numFmtId="0" fontId="12" fillId="0" borderId="10" xfId="0" applyFont="1" applyFill="1" applyBorder="1" applyAlignment="1">
      <alignment vertical="center"/>
    </xf>
    <xf numFmtId="3" fontId="12" fillId="24" borderId="10" xfId="0" applyNumberFormat="1" applyFont="1" applyFill="1" applyBorder="1" applyAlignment="1" applyProtection="1">
      <alignment horizontal="left" vertical="center"/>
      <protection/>
    </xf>
    <xf numFmtId="0" fontId="12" fillId="0" borderId="10" xfId="0" applyFont="1" applyBorder="1" applyAlignment="1">
      <alignment horizontal="left" vertical="center"/>
    </xf>
    <xf numFmtId="0" fontId="12" fillId="0" borderId="10" xfId="42" applyFont="1" applyFill="1" applyBorder="1" applyAlignment="1">
      <alignment vertical="center" wrapText="1"/>
      <protection/>
    </xf>
    <xf numFmtId="3" fontId="12" fillId="0" borderId="10" xfId="0" applyNumberFormat="1" applyFont="1" applyFill="1" applyBorder="1" applyAlignment="1" applyProtection="1">
      <alignment horizontal="left" vertical="center"/>
      <protection/>
    </xf>
    <xf numFmtId="0" fontId="12" fillId="0" borderId="10" xfId="0" applyFont="1" applyFill="1" applyBorder="1" applyAlignment="1">
      <alignment/>
    </xf>
    <xf numFmtId="0" fontId="13" fillId="0" borderId="10" xfId="0" applyFont="1" applyFill="1" applyBorder="1" applyAlignment="1">
      <alignment horizontal="distributed" vertical="center"/>
    </xf>
    <xf numFmtId="0" fontId="12" fillId="0" borderId="0" xfId="0" applyFont="1" applyFill="1" applyAlignment="1">
      <alignment horizontal="right"/>
    </xf>
    <xf numFmtId="0" fontId="2" fillId="0" borderId="0" xfId="0" applyFont="1" applyAlignment="1">
      <alignment/>
    </xf>
    <xf numFmtId="0" fontId="12" fillId="0" borderId="0" xfId="0" applyFont="1" applyAlignment="1">
      <alignment/>
    </xf>
    <xf numFmtId="0" fontId="12" fillId="0" borderId="0" xfId="0" applyFont="1" applyBorder="1" applyAlignment="1">
      <alignment/>
    </xf>
    <xf numFmtId="0" fontId="2" fillId="0" borderId="0" xfId="0" applyFont="1" applyBorder="1" applyAlignment="1">
      <alignment/>
    </xf>
    <xf numFmtId="0" fontId="12" fillId="0" borderId="0" xfId="0" applyFont="1" applyBorder="1" applyAlignment="1">
      <alignment horizontal="right"/>
    </xf>
    <xf numFmtId="0" fontId="12"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3" fontId="12" fillId="0" borderId="10" xfId="0" applyNumberFormat="1" applyFont="1" applyFill="1" applyBorder="1" applyAlignment="1" applyProtection="1">
      <alignment vertical="center"/>
      <protection/>
    </xf>
    <xf numFmtId="0" fontId="12" fillId="0" borderId="10" xfId="0" applyFont="1" applyBorder="1" applyAlignment="1">
      <alignment/>
    </xf>
    <xf numFmtId="0" fontId="2" fillId="0" borderId="0" xfId="0" applyFont="1" applyFill="1" applyAlignment="1">
      <alignment vertical="center"/>
    </xf>
    <xf numFmtId="0" fontId="12" fillId="0" borderId="0" xfId="0" applyFont="1" applyFill="1" applyAlignment="1">
      <alignment vertical="center"/>
    </xf>
    <xf numFmtId="0" fontId="3" fillId="0" borderId="0" xfId="0" applyFont="1" applyFill="1" applyAlignment="1">
      <alignment vertical="center"/>
    </xf>
    <xf numFmtId="0" fontId="12" fillId="0" borderId="0" xfId="0" applyFont="1" applyFill="1" applyAlignment="1">
      <alignment horizontal="right" vertical="center"/>
    </xf>
    <xf numFmtId="0" fontId="12" fillId="0" borderId="10" xfId="0" applyFont="1" applyBorder="1" applyAlignment="1">
      <alignment vertical="center"/>
    </xf>
    <xf numFmtId="0" fontId="13" fillId="0" borderId="10" xfId="0" applyFont="1" applyFill="1" applyBorder="1" applyAlignment="1">
      <alignment vertical="center"/>
    </xf>
    <xf numFmtId="1" fontId="12" fillId="0" borderId="10" xfId="0" applyNumberFormat="1" applyFont="1" applyFill="1" applyBorder="1" applyAlignment="1" applyProtection="1">
      <alignment vertical="center"/>
      <protection locked="0"/>
    </xf>
    <xf numFmtId="0" fontId="12" fillId="24" borderId="0" xfId="0" applyFont="1" applyFill="1" applyAlignment="1">
      <alignment vertical="center"/>
    </xf>
    <xf numFmtId="0" fontId="13" fillId="0" borderId="10" xfId="0" applyFont="1" applyFill="1" applyBorder="1" applyAlignment="1">
      <alignment horizontal="center" vertical="center"/>
    </xf>
    <xf numFmtId="0" fontId="12" fillId="24" borderId="10" xfId="0" applyFont="1" applyFill="1" applyBorder="1" applyAlignment="1">
      <alignment vertical="center"/>
    </xf>
    <xf numFmtId="3" fontId="1" fillId="24" borderId="10" xfId="0" applyNumberFormat="1" applyFont="1" applyFill="1" applyBorder="1" applyAlignment="1" applyProtection="1">
      <alignment vertical="center"/>
      <protection/>
    </xf>
    <xf numFmtId="3" fontId="25" fillId="0" borderId="10" xfId="0" applyNumberFormat="1" applyFont="1" applyFill="1" applyBorder="1" applyAlignment="1" applyProtection="1">
      <alignment vertical="center"/>
      <protection/>
    </xf>
    <xf numFmtId="0" fontId="12" fillId="0" borderId="10" xfId="0" applyFont="1" applyBorder="1" applyAlignment="1" applyProtection="1">
      <alignment vertical="center" wrapText="1"/>
      <protection locked="0"/>
    </xf>
    <xf numFmtId="0" fontId="2" fillId="24" borderId="0" xfId="0" applyFont="1" applyFill="1" applyAlignment="1">
      <alignment vertical="center"/>
    </xf>
    <xf numFmtId="0" fontId="13" fillId="24" borderId="0" xfId="0" applyFont="1" applyFill="1" applyAlignment="1">
      <alignment vertical="center"/>
    </xf>
    <xf numFmtId="0" fontId="13" fillId="24" borderId="10" xfId="0" applyFont="1" applyFill="1" applyBorder="1" applyAlignment="1">
      <alignment horizontal="center" vertical="center"/>
    </xf>
    <xf numFmtId="0" fontId="13" fillId="24" borderId="10" xfId="0" applyFont="1" applyFill="1" applyBorder="1" applyAlignment="1">
      <alignment horizontal="center" vertical="center" wrapText="1"/>
    </xf>
    <xf numFmtId="176" fontId="12" fillId="24" borderId="10" xfId="0" applyNumberFormat="1" applyFont="1" applyFill="1" applyBorder="1" applyAlignment="1" applyProtection="1">
      <alignment vertical="center"/>
      <protection locked="0"/>
    </xf>
    <xf numFmtId="0" fontId="12" fillId="24" borderId="10" xfId="0" applyFont="1" applyFill="1" applyBorder="1" applyAlignment="1">
      <alignment horizontal="left" vertical="center"/>
    </xf>
    <xf numFmtId="0" fontId="13" fillId="24" borderId="10" xfId="0" applyFont="1" applyFill="1" applyBorder="1" applyAlignment="1">
      <alignment horizontal="distributed" vertical="center"/>
    </xf>
    <xf numFmtId="176" fontId="12" fillId="24" borderId="10" xfId="0" applyNumberFormat="1" applyFont="1" applyFill="1" applyBorder="1" applyAlignment="1" applyProtection="1">
      <alignment horizontal="left" vertical="center"/>
      <protection locked="0"/>
    </xf>
    <xf numFmtId="177" fontId="12" fillId="24" borderId="10" xfId="0" applyNumberFormat="1" applyFont="1" applyFill="1" applyBorder="1" applyAlignment="1" applyProtection="1">
      <alignment horizontal="left" vertical="center"/>
      <protection locked="0"/>
    </xf>
    <xf numFmtId="0" fontId="2" fillId="0" borderId="0" xfId="0" applyFont="1" applyFill="1" applyAlignment="1" applyProtection="1">
      <alignment vertical="center"/>
      <protection locked="0"/>
    </xf>
    <xf numFmtId="0" fontId="1" fillId="24"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13"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protection locked="0"/>
    </xf>
    <xf numFmtId="0" fontId="12" fillId="0" borderId="10" xfId="0" applyFont="1" applyFill="1" applyBorder="1" applyAlignment="1" applyProtection="1">
      <alignment vertical="center"/>
      <protection locked="0"/>
    </xf>
    <xf numFmtId="1" fontId="13" fillId="0" borderId="10" xfId="0" applyNumberFormat="1" applyFont="1" applyFill="1" applyBorder="1" applyAlignment="1" applyProtection="1">
      <alignment vertical="center"/>
      <protection locked="0"/>
    </xf>
    <xf numFmtId="1" fontId="12" fillId="0" borderId="10" xfId="0" applyNumberFormat="1" applyFont="1" applyFill="1" applyBorder="1" applyAlignment="1" applyProtection="1">
      <alignment horizontal="left" vertical="center"/>
      <protection locked="0"/>
    </xf>
    <xf numFmtId="0" fontId="12"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locked="0"/>
    </xf>
    <xf numFmtId="0" fontId="12" fillId="0" borderId="10" xfId="0" applyFont="1" applyBorder="1" applyAlignment="1" applyProtection="1">
      <alignment vertical="center"/>
      <protection locked="0"/>
    </xf>
    <xf numFmtId="0" fontId="1" fillId="24" borderId="1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distributed" vertical="center"/>
      <protection locked="0"/>
    </xf>
    <xf numFmtId="1" fontId="12" fillId="24" borderId="10" xfId="0" applyNumberFormat="1" applyFont="1" applyFill="1" applyBorder="1" applyAlignment="1" applyProtection="1">
      <alignment vertical="center"/>
      <protection locked="0"/>
    </xf>
    <xf numFmtId="0" fontId="12" fillId="0" borderId="10" xfId="0" applyFont="1" applyBorder="1" applyAlignment="1" applyProtection="1">
      <alignment horizontal="left" vertical="center" wrapText="1"/>
      <protection locked="0"/>
    </xf>
    <xf numFmtId="0" fontId="12" fillId="0" borderId="0" xfId="0" applyFont="1" applyFill="1" applyBorder="1" applyAlignment="1" applyProtection="1">
      <alignment vertical="center"/>
      <protection locked="0"/>
    </xf>
    <xf numFmtId="0" fontId="25" fillId="0" borderId="0" xfId="0" applyFont="1" applyFill="1" applyAlignment="1">
      <alignmen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vertical="center"/>
    </xf>
    <xf numFmtId="0" fontId="12" fillId="25" borderId="10" xfId="0" applyFont="1" applyFill="1" applyBorder="1" applyAlignment="1">
      <alignment horizontal="right" vertical="center"/>
    </xf>
    <xf numFmtId="0" fontId="12" fillId="0" borderId="10" xfId="0" applyFont="1" applyFill="1" applyBorder="1" applyAlignment="1">
      <alignment horizontal="right" vertical="center"/>
    </xf>
    <xf numFmtId="0" fontId="12" fillId="26" borderId="10" xfId="0" applyFont="1" applyFill="1" applyBorder="1" applyAlignment="1">
      <alignment vertical="center"/>
    </xf>
    <xf numFmtId="0" fontId="25" fillId="0" borderId="10" xfId="0" applyFont="1" applyFill="1" applyBorder="1" applyAlignment="1">
      <alignment horizontal="right" vertical="center"/>
    </xf>
    <xf numFmtId="0" fontId="25" fillId="0" borderId="10" xfId="0" applyFont="1" applyFill="1" applyBorder="1" applyAlignment="1">
      <alignment vertical="center"/>
    </xf>
    <xf numFmtId="0" fontId="13" fillId="24" borderId="10" xfId="42" applyFont="1" applyFill="1" applyBorder="1" applyAlignment="1">
      <alignment horizontal="center" vertical="center" wrapText="1"/>
      <protection/>
    </xf>
    <xf numFmtId="0" fontId="13" fillId="24" borderId="10" xfId="42" applyFont="1" applyFill="1" applyBorder="1" applyAlignment="1">
      <alignment horizontal="center" vertical="center"/>
      <protection/>
    </xf>
    <xf numFmtId="1" fontId="12" fillId="25" borderId="10" xfId="42" applyNumberFormat="1" applyFont="1" applyFill="1" applyBorder="1" applyAlignment="1">
      <alignment horizontal="center" vertical="center"/>
      <protection/>
    </xf>
    <xf numFmtId="0" fontId="12" fillId="25" borderId="10" xfId="42" applyFont="1" applyFill="1" applyBorder="1" applyAlignment="1">
      <alignment horizontal="center" vertical="center"/>
      <protection/>
    </xf>
    <xf numFmtId="0" fontId="12" fillId="24" borderId="10" xfId="42" applyFont="1" applyFill="1" applyBorder="1" applyAlignment="1">
      <alignment horizontal="center" vertical="center"/>
      <protection/>
    </xf>
    <xf numFmtId="0" fontId="13" fillId="25" borderId="10" xfId="42" applyFont="1" applyFill="1" applyBorder="1" applyAlignment="1">
      <alignment horizontal="center" vertical="center"/>
      <protection/>
    </xf>
    <xf numFmtId="1" fontId="12" fillId="25" borderId="10" xfId="42" applyNumberFormat="1" applyFont="1" applyFill="1" applyBorder="1" applyAlignment="1" applyProtection="1">
      <alignment horizontal="center" vertical="center"/>
      <protection locked="0"/>
    </xf>
    <xf numFmtId="0" fontId="12" fillId="25" borderId="10" xfId="42" applyNumberFormat="1" applyFont="1" applyFill="1" applyBorder="1" applyAlignment="1" applyProtection="1">
      <alignment horizontal="center" vertical="center"/>
      <protection locked="0"/>
    </xf>
    <xf numFmtId="0" fontId="25" fillId="24" borderId="10" xfId="42" applyFont="1" applyFill="1" applyBorder="1" applyAlignment="1">
      <alignment horizontal="center" vertical="center"/>
      <protection/>
    </xf>
    <xf numFmtId="0" fontId="3" fillId="24" borderId="0" xfId="46" applyFont="1" applyFill="1" applyAlignment="1">
      <alignment vertical="center"/>
      <protection/>
    </xf>
    <xf numFmtId="0" fontId="12" fillId="24" borderId="0" xfId="46" applyFont="1" applyFill="1" applyAlignment="1">
      <alignment vertical="center"/>
      <protection/>
    </xf>
    <xf numFmtId="0" fontId="12" fillId="24" borderId="0" xfId="46" applyFont="1" applyFill="1" applyAlignment="1">
      <alignment horizontal="right" vertical="center"/>
      <protection/>
    </xf>
    <xf numFmtId="0" fontId="2" fillId="24" borderId="0" xfId="46" applyFont="1" applyFill="1" applyAlignment="1">
      <alignment vertical="center"/>
      <protection/>
    </xf>
    <xf numFmtId="49" fontId="11" fillId="0" borderId="10" xfId="46" applyNumberFormat="1" applyFont="1" applyFill="1" applyBorder="1" applyAlignment="1">
      <alignment horizontal="center" vertical="center"/>
      <protection/>
    </xf>
    <xf numFmtId="0" fontId="13" fillId="24" borderId="10" xfId="46" applyFont="1" applyFill="1" applyBorder="1" applyAlignment="1">
      <alignment horizontal="center" vertical="center"/>
      <protection/>
    </xf>
    <xf numFmtId="49" fontId="12" fillId="25" borderId="10" xfId="46" applyNumberFormat="1" applyFont="1" applyFill="1" applyBorder="1" applyAlignment="1">
      <alignment vertical="center"/>
      <protection/>
    </xf>
    <xf numFmtId="0" fontId="12" fillId="25" borderId="10" xfId="46" applyFont="1" applyFill="1" applyBorder="1" applyAlignment="1">
      <alignment vertical="center"/>
      <protection/>
    </xf>
    <xf numFmtId="176" fontId="12" fillId="25" borderId="10" xfId="46" applyNumberFormat="1" applyFont="1" applyFill="1" applyBorder="1" applyAlignment="1" applyProtection="1">
      <alignment horizontal="left" vertical="center"/>
      <protection locked="0"/>
    </xf>
    <xf numFmtId="49" fontId="12" fillId="24" borderId="10" xfId="46" applyNumberFormat="1" applyFont="1" applyFill="1" applyBorder="1" applyAlignment="1">
      <alignment vertical="center"/>
      <protection/>
    </xf>
    <xf numFmtId="176" fontId="12" fillId="24" borderId="10" xfId="46" applyNumberFormat="1" applyFont="1" applyFill="1" applyBorder="1" applyAlignment="1" applyProtection="1">
      <alignment horizontal="left" vertical="center"/>
      <protection locked="0"/>
    </xf>
    <xf numFmtId="177" fontId="12" fillId="24" borderId="10" xfId="46" applyNumberFormat="1" applyFont="1" applyFill="1" applyBorder="1" applyAlignment="1" applyProtection="1">
      <alignment horizontal="left" vertical="center"/>
      <protection locked="0"/>
    </xf>
    <xf numFmtId="0" fontId="12" fillId="24" borderId="10" xfId="46" applyFont="1" applyFill="1" applyBorder="1" applyAlignment="1">
      <alignment vertical="center"/>
      <protection/>
    </xf>
    <xf numFmtId="49" fontId="12" fillId="0" borderId="10" xfId="46" applyNumberFormat="1" applyFont="1" applyFill="1" applyBorder="1" applyAlignment="1">
      <alignment vertical="center"/>
      <protection/>
    </xf>
    <xf numFmtId="177" fontId="12" fillId="0" borderId="10" xfId="46" applyNumberFormat="1" applyFont="1" applyFill="1" applyBorder="1" applyAlignment="1" applyProtection="1">
      <alignment horizontal="left" vertical="center"/>
      <protection locked="0"/>
    </xf>
    <xf numFmtId="0" fontId="12" fillId="0" borderId="10" xfId="42" applyFont="1" applyFill="1" applyBorder="1" applyAlignment="1">
      <alignment horizontal="center" vertical="center"/>
      <protection/>
    </xf>
    <xf numFmtId="0" fontId="12" fillId="0" borderId="0" xfId="46" applyFont="1" applyFill="1" applyAlignment="1">
      <alignment vertical="center"/>
      <protection/>
    </xf>
    <xf numFmtId="176" fontId="12" fillId="0" borderId="10" xfId="46" applyNumberFormat="1" applyFont="1" applyFill="1" applyBorder="1" applyAlignment="1" applyProtection="1">
      <alignment horizontal="left" vertical="center"/>
      <protection locked="0"/>
    </xf>
    <xf numFmtId="177" fontId="12" fillId="25" borderId="10" xfId="46" applyNumberFormat="1" applyFont="1" applyFill="1" applyBorder="1" applyAlignment="1" applyProtection="1">
      <alignment horizontal="left" vertical="center"/>
      <protection locked="0"/>
    </xf>
    <xf numFmtId="0" fontId="12" fillId="0" borderId="10" xfId="46" applyFont="1" applyFill="1" applyBorder="1" applyAlignment="1">
      <alignment vertical="center"/>
      <protection/>
    </xf>
    <xf numFmtId="0" fontId="12" fillId="25" borderId="10" xfId="46" applyFont="1" applyFill="1" applyBorder="1" applyAlignment="1">
      <alignment horizontal="left" vertical="center"/>
      <protection/>
    </xf>
    <xf numFmtId="49" fontId="12" fillId="0" borderId="10" xfId="46" applyNumberFormat="1" applyFont="1" applyFill="1" applyBorder="1" applyAlignment="1" quotePrefix="1">
      <alignment vertical="center"/>
      <protection/>
    </xf>
    <xf numFmtId="49" fontId="12" fillId="25" borderId="10" xfId="46" applyNumberFormat="1" applyFont="1" applyFill="1" applyBorder="1" applyAlignment="1" quotePrefix="1">
      <alignment vertical="center"/>
      <protection/>
    </xf>
    <xf numFmtId="49" fontId="12" fillId="24" borderId="10" xfId="46" applyNumberFormat="1" applyFont="1" applyFill="1" applyBorder="1" applyAlignment="1" quotePrefix="1">
      <alignment vertical="center"/>
      <protection/>
    </xf>
    <xf numFmtId="0" fontId="13" fillId="24" borderId="10" xfId="46" applyFont="1" applyFill="1" applyBorder="1" applyAlignment="1">
      <alignment horizontal="distributed" vertical="center"/>
      <protection/>
    </xf>
    <xf numFmtId="0" fontId="13" fillId="0" borderId="10" xfId="42" applyFont="1" applyFill="1" applyBorder="1" applyAlignment="1">
      <alignment horizontal="center" vertical="center"/>
      <protection/>
    </xf>
    <xf numFmtId="0" fontId="25" fillId="0" borderId="10" xfId="42" applyFont="1" applyFill="1" applyBorder="1" applyAlignment="1">
      <alignment horizontal="center" vertical="center"/>
      <protection/>
    </xf>
    <xf numFmtId="0" fontId="12" fillId="8" borderId="0" xfId="0" applyFont="1" applyFill="1" applyAlignment="1" applyProtection="1">
      <alignment vertical="center"/>
      <protection locked="0"/>
    </xf>
    <xf numFmtId="0" fontId="12" fillId="25" borderId="10" xfId="0" applyFont="1" applyFill="1" applyBorder="1" applyAlignment="1">
      <alignment vertical="center"/>
    </xf>
    <xf numFmtId="0" fontId="12" fillId="25" borderId="10" xfId="0" applyFont="1" applyFill="1" applyBorder="1" applyAlignment="1">
      <alignment vertical="center"/>
    </xf>
    <xf numFmtId="0" fontId="12" fillId="26" borderId="10" xfId="0" applyFont="1" applyFill="1" applyBorder="1" applyAlignment="1">
      <alignment vertical="center"/>
    </xf>
    <xf numFmtId="0" fontId="12" fillId="26" borderId="10" xfId="0" applyFont="1" applyFill="1" applyBorder="1" applyAlignment="1">
      <alignment horizontal="right" vertical="center"/>
    </xf>
    <xf numFmtId="0" fontId="13" fillId="25" borderId="10" xfId="0" applyFont="1" applyFill="1" applyBorder="1" applyAlignment="1">
      <alignment horizontal="distributed" vertical="center"/>
    </xf>
    <xf numFmtId="0" fontId="13" fillId="0" borderId="10" xfId="42" applyFont="1" applyFill="1" applyBorder="1" applyAlignment="1" applyProtection="1">
      <alignment horizontal="distributed" vertical="center"/>
      <protection/>
    </xf>
    <xf numFmtId="1" fontId="12" fillId="25" borderId="10" xfId="0" applyNumberFormat="1" applyFont="1" applyFill="1" applyBorder="1" applyAlignment="1">
      <alignment horizontal="right" vertical="center"/>
    </xf>
    <xf numFmtId="0" fontId="2" fillId="0" borderId="0" xfId="0" applyFont="1" applyFill="1" applyAlignment="1">
      <alignment horizontal="center" vertical="center"/>
    </xf>
    <xf numFmtId="0" fontId="2" fillId="24" borderId="0" xfId="0" applyFont="1" applyFill="1" applyAlignment="1">
      <alignment horizontal="center" vertical="center"/>
    </xf>
    <xf numFmtId="0" fontId="0" fillId="8" borderId="0" xfId="0" applyFont="1" applyFill="1" applyAlignment="1">
      <alignment vertical="center"/>
    </xf>
    <xf numFmtId="0" fontId="0" fillId="0" borderId="0" xfId="0" applyFont="1" applyFill="1" applyAlignment="1">
      <alignment vertical="center"/>
    </xf>
    <xf numFmtId="0" fontId="13" fillId="26" borderId="10" xfId="0" applyFont="1" applyFill="1" applyBorder="1" applyAlignment="1">
      <alignment horizontal="center" vertical="center" wrapText="1"/>
    </xf>
    <xf numFmtId="0" fontId="12" fillId="0" borderId="10" xfId="0" applyFont="1" applyFill="1" applyBorder="1" applyAlignment="1" quotePrefix="1">
      <alignment vertical="center"/>
    </xf>
    <xf numFmtId="0" fontId="12" fillId="24" borderId="0" xfId="0" applyFont="1" applyFill="1" applyBorder="1" applyAlignment="1">
      <alignment horizontal="right" vertical="center"/>
    </xf>
    <xf numFmtId="0" fontId="0" fillId="24" borderId="0" xfId="0" applyFont="1" applyFill="1" applyAlignment="1">
      <alignment vertical="center"/>
    </xf>
    <xf numFmtId="0" fontId="0" fillId="24" borderId="0" xfId="42" applyFont="1" applyFill="1" applyAlignment="1" applyProtection="1">
      <alignment vertical="center"/>
      <protection/>
    </xf>
    <xf numFmtId="0" fontId="12" fillId="8" borderId="0" xfId="0" applyFont="1" applyFill="1" applyAlignment="1">
      <alignment vertical="center"/>
    </xf>
    <xf numFmtId="0" fontId="30" fillId="8" borderId="0" xfId="42" applyFont="1" applyFill="1" applyAlignment="1" applyProtection="1">
      <alignment horizontal="left" vertical="center"/>
      <protection/>
    </xf>
    <xf numFmtId="0" fontId="12" fillId="0" borderId="10" xfId="0" applyFont="1" applyBorder="1" applyAlignment="1">
      <alignment horizontal="left" vertical="center" wrapText="1"/>
    </xf>
    <xf numFmtId="0" fontId="0" fillId="8" borderId="0" xfId="0" applyFont="1" applyFill="1" applyAlignment="1">
      <alignment vertical="center"/>
    </xf>
    <xf numFmtId="0" fontId="31" fillId="0" borderId="10" xfId="0" applyFont="1" applyFill="1" applyBorder="1" applyAlignment="1">
      <alignment vertical="center"/>
    </xf>
    <xf numFmtId="0" fontId="31" fillId="0" borderId="10" xfId="42" applyFont="1" applyFill="1" applyBorder="1" applyAlignment="1">
      <alignment vertical="center" wrapText="1"/>
      <protection/>
    </xf>
    <xf numFmtId="0" fontId="0" fillId="0" borderId="10" xfId="0" applyFont="1" applyBorder="1" applyAlignment="1">
      <alignment/>
    </xf>
    <xf numFmtId="0" fontId="0" fillId="0" borderId="10" xfId="0" applyFont="1" applyFill="1" applyBorder="1" applyAlignment="1">
      <alignment/>
    </xf>
    <xf numFmtId="0" fontId="0" fillId="8" borderId="0" xfId="0" applyFont="1" applyFill="1" applyAlignment="1">
      <alignment/>
    </xf>
    <xf numFmtId="49" fontId="12" fillId="10" borderId="10" xfId="46" applyNumberFormat="1" applyFont="1" applyFill="1" applyBorder="1" applyAlignment="1">
      <alignment vertical="center"/>
      <protection/>
    </xf>
    <xf numFmtId="177" fontId="12" fillId="10" borderId="10" xfId="46" applyNumberFormat="1" applyFont="1" applyFill="1" applyBorder="1" applyAlignment="1" applyProtection="1">
      <alignment horizontal="left" vertical="center"/>
      <protection locked="0"/>
    </xf>
    <xf numFmtId="176" fontId="12" fillId="10" borderId="10" xfId="46" applyNumberFormat="1" applyFont="1" applyFill="1" applyBorder="1" applyAlignment="1" applyProtection="1">
      <alignment horizontal="left" vertical="center"/>
      <protection locked="0"/>
    </xf>
    <xf numFmtId="0" fontId="12" fillId="10" borderId="10" xfId="46" applyFont="1" applyFill="1" applyBorder="1" applyAlignment="1">
      <alignment vertical="center"/>
      <protection/>
    </xf>
    <xf numFmtId="0" fontId="13" fillId="25" borderId="10" xfId="0" applyFont="1" applyFill="1" applyBorder="1" applyAlignment="1" applyProtection="1">
      <alignment horizontal="right" vertical="center"/>
      <protection locked="0"/>
    </xf>
    <xf numFmtId="0" fontId="12" fillId="25" borderId="10" xfId="0" applyFont="1" applyFill="1" applyBorder="1" applyAlignment="1" applyProtection="1">
      <alignment horizontal="right" vertical="center"/>
      <protection locked="0"/>
    </xf>
    <xf numFmtId="1" fontId="13" fillId="25" borderId="10" xfId="0" applyNumberFormat="1" applyFont="1" applyFill="1" applyBorder="1" applyAlignment="1" applyProtection="1">
      <alignment horizontal="right" vertical="center"/>
      <protection locked="0"/>
    </xf>
    <xf numFmtId="1" fontId="12" fillId="25" borderId="10" xfId="0" applyNumberFormat="1" applyFont="1" applyFill="1" applyBorder="1" applyAlignment="1" applyProtection="1">
      <alignment horizontal="right" vertical="center"/>
      <protection locked="0"/>
    </xf>
    <xf numFmtId="1" fontId="12" fillId="0" borderId="10" xfId="0" applyNumberFormat="1" applyFont="1" applyFill="1" applyBorder="1" applyAlignment="1" applyProtection="1">
      <alignment horizontal="right" vertical="center"/>
      <protection locked="0"/>
    </xf>
    <xf numFmtId="0" fontId="12" fillId="0" borderId="10" xfId="0" applyFont="1" applyFill="1" applyBorder="1" applyAlignment="1" applyProtection="1">
      <alignment horizontal="right" vertical="center"/>
      <protection locked="0"/>
    </xf>
    <xf numFmtId="0" fontId="12" fillId="0" borderId="10" xfId="0" applyNumberFormat="1" applyFont="1" applyFill="1" applyBorder="1" applyAlignment="1" applyProtection="1">
      <alignment horizontal="right" vertical="center"/>
      <protection locked="0"/>
    </xf>
    <xf numFmtId="3" fontId="12" fillId="0" borderId="10" xfId="0" applyNumberFormat="1" applyFont="1" applyFill="1" applyBorder="1" applyAlignment="1" applyProtection="1">
      <alignment horizontal="right" vertical="center"/>
      <protection locked="0"/>
    </xf>
    <xf numFmtId="3" fontId="12" fillId="0" borderId="10" xfId="0" applyNumberFormat="1" applyFont="1" applyFill="1" applyBorder="1" applyAlignment="1" applyProtection="1">
      <alignment horizontal="right" vertical="center"/>
      <protection/>
    </xf>
    <xf numFmtId="0" fontId="12" fillId="0" borderId="10" xfId="0" applyFont="1" applyBorder="1" applyAlignment="1" applyProtection="1">
      <alignment horizontal="right" vertical="center"/>
      <protection locked="0"/>
    </xf>
    <xf numFmtId="1" fontId="1" fillId="24" borderId="10" xfId="0" applyNumberFormat="1" applyFont="1" applyFill="1" applyBorder="1" applyAlignment="1" applyProtection="1">
      <alignment horizontal="right" vertical="center"/>
      <protection locked="0"/>
    </xf>
    <xf numFmtId="0" fontId="1" fillId="24" borderId="10" xfId="0" applyFont="1" applyFill="1" applyBorder="1" applyAlignment="1" applyProtection="1">
      <alignment horizontal="right" vertical="center"/>
      <protection locked="0"/>
    </xf>
    <xf numFmtId="0" fontId="13" fillId="0" borderId="10" xfId="0" applyFont="1" applyFill="1" applyBorder="1" applyAlignment="1" applyProtection="1">
      <alignment horizontal="right" vertical="center"/>
      <protection locked="0"/>
    </xf>
    <xf numFmtId="1" fontId="13" fillId="25" borderId="10" xfId="0" applyNumberFormat="1" applyFont="1" applyFill="1" applyBorder="1" applyAlignment="1">
      <alignment horizontal="right" vertical="center"/>
    </xf>
    <xf numFmtId="0" fontId="13" fillId="25" borderId="10" xfId="0" applyFont="1" applyFill="1" applyBorder="1" applyAlignment="1">
      <alignment horizontal="right" vertical="center"/>
    </xf>
    <xf numFmtId="0" fontId="13" fillId="0" borderId="10" xfId="0" applyFont="1" applyFill="1" applyBorder="1" applyAlignment="1">
      <alignment horizontal="right" vertical="center"/>
    </xf>
    <xf numFmtId="0" fontId="12" fillId="0" borderId="10" xfId="0" applyFont="1" applyFill="1" applyBorder="1" applyAlignment="1">
      <alignment horizontal="right" vertical="center" wrapText="1"/>
    </xf>
    <xf numFmtId="177" fontId="12" fillId="25" borderId="11" xfId="0" applyNumberFormat="1" applyFont="1" applyFill="1" applyBorder="1" applyAlignment="1" applyProtection="1">
      <alignment horizontal="right" vertical="center"/>
      <protection locked="0"/>
    </xf>
    <xf numFmtId="176" fontId="12" fillId="25" borderId="11" xfId="0" applyNumberFormat="1" applyFont="1" applyFill="1" applyBorder="1" applyAlignment="1" applyProtection="1">
      <alignment horizontal="right" vertical="center"/>
      <protection locked="0"/>
    </xf>
    <xf numFmtId="0" fontId="12" fillId="25" borderId="10" xfId="0" applyFont="1" applyFill="1" applyBorder="1" applyAlignment="1">
      <alignment horizontal="right" vertical="center"/>
    </xf>
    <xf numFmtId="0" fontId="12" fillId="0" borderId="10" xfId="0" applyFont="1" applyFill="1" applyBorder="1" applyAlignment="1">
      <alignment horizontal="right" vertical="center"/>
    </xf>
    <xf numFmtId="0" fontId="12" fillId="25" borderId="11" xfId="0" applyFont="1" applyFill="1" applyBorder="1" applyAlignment="1">
      <alignment horizontal="right" vertical="center"/>
    </xf>
    <xf numFmtId="1" fontId="12" fillId="25" borderId="10" xfId="0" applyNumberFormat="1" applyFont="1" applyFill="1" applyBorder="1" applyAlignment="1">
      <alignment horizontal="right" vertical="center"/>
    </xf>
    <xf numFmtId="0" fontId="12" fillId="24" borderId="10" xfId="0" applyFont="1" applyFill="1" applyBorder="1" applyAlignment="1">
      <alignment horizontal="right" vertical="center"/>
    </xf>
    <xf numFmtId="0" fontId="12" fillId="26" borderId="10" xfId="0" applyFont="1" applyFill="1" applyBorder="1" applyAlignment="1">
      <alignment horizontal="right" vertical="center"/>
    </xf>
    <xf numFmtId="0" fontId="0" fillId="24" borderId="10" xfId="0" applyFont="1" applyFill="1" applyBorder="1" applyAlignment="1">
      <alignment horizontal="center" vertical="center"/>
    </xf>
    <xf numFmtId="0" fontId="0" fillId="26" borderId="10" xfId="0" applyFont="1" applyFill="1" applyBorder="1" applyAlignment="1" quotePrefix="1">
      <alignment horizontal="center" vertical="center"/>
    </xf>
    <xf numFmtId="0" fontId="13" fillId="25" borderId="12" xfId="0" applyFont="1" applyFill="1" applyBorder="1" applyAlignment="1">
      <alignment horizontal="right" vertical="center"/>
    </xf>
    <xf numFmtId="3" fontId="12" fillId="24" borderId="10" xfId="0" applyNumberFormat="1" applyFont="1" applyFill="1" applyBorder="1" applyAlignment="1" applyProtection="1">
      <alignment horizontal="right" vertical="center"/>
      <protection/>
    </xf>
    <xf numFmtId="0" fontId="31" fillId="0" borderId="10" xfId="0" applyFont="1" applyFill="1" applyBorder="1" applyAlignment="1">
      <alignment horizontal="right" vertical="center"/>
    </xf>
    <xf numFmtId="0" fontId="12" fillId="0" borderId="10" xfId="0" applyFont="1" applyBorder="1" applyAlignment="1">
      <alignment horizontal="right" vertical="center"/>
    </xf>
    <xf numFmtId="3" fontId="12" fillId="25" borderId="10" xfId="0" applyNumberFormat="1" applyFont="1" applyFill="1" applyBorder="1" applyAlignment="1">
      <alignment horizontal="right" vertical="center"/>
    </xf>
    <xf numFmtId="0" fontId="13" fillId="0" borderId="13" xfId="0" applyFont="1" applyFill="1" applyBorder="1" applyAlignment="1">
      <alignment horizontal="center" vertical="center"/>
    </xf>
    <xf numFmtId="0" fontId="2" fillId="0" borderId="0" xfId="0" applyFont="1" applyFill="1" applyAlignment="1">
      <alignment horizontal="center" vertical="center"/>
    </xf>
    <xf numFmtId="0" fontId="12" fillId="0" borderId="0" xfId="0" applyFont="1" applyFill="1" applyBorder="1" applyAlignment="1">
      <alignment horizontal="left" vertical="center" wrapText="1"/>
    </xf>
    <xf numFmtId="0" fontId="2" fillId="24" borderId="0" xfId="46" applyFont="1" applyFill="1" applyAlignment="1">
      <alignment horizontal="center" vertical="center"/>
      <protection/>
    </xf>
    <xf numFmtId="0" fontId="2" fillId="0" borderId="0" xfId="0" applyFont="1" applyFill="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Alignment="1">
      <alignment horizontal="center" vertical="center" wrapText="1"/>
    </xf>
    <xf numFmtId="0" fontId="2" fillId="24" borderId="0" xfId="0" applyFont="1" applyFill="1" applyAlignment="1">
      <alignment horizontal="center" vertical="center"/>
    </xf>
    <xf numFmtId="0" fontId="13" fillId="24"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0" xfId="0" applyFont="1" applyFill="1" applyBorder="1" applyAlignment="1">
      <alignment horizontal="center"/>
    </xf>
    <xf numFmtId="0" fontId="12" fillId="0" borderId="10" xfId="0" applyFont="1" applyFill="1" applyBorder="1" applyAlignment="1">
      <alignment horizontal="center" wrapText="1"/>
    </xf>
    <xf numFmtId="0" fontId="12" fillId="0" borderId="10" xfId="0" applyFont="1" applyFill="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2" xfId="42"/>
    <cellStyle name="常规 2 2" xfId="43"/>
    <cellStyle name="常规 2 3" xfId="44"/>
    <cellStyle name="常规 3" xfId="45"/>
    <cellStyle name="常规 3 2" xfId="46"/>
    <cellStyle name="常规 4"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
  <sheetViews>
    <sheetView showGridLines="0" showZeros="0" zoomScale="70" zoomScaleNormal="70" zoomScalePageLayoutView="0" workbookViewId="0" topLeftCell="A1">
      <selection activeCell="A4" sqref="A4"/>
    </sheetView>
  </sheetViews>
  <sheetFormatPr defaultColWidth="9.00390625" defaultRowHeight="14.25"/>
  <cols>
    <col min="1" max="1" width="148.375" style="67" customWidth="1"/>
    <col min="2" max="2" width="9.00390625" style="67" hidden="1" customWidth="1"/>
    <col min="3" max="16384" width="9.00390625" style="67" customWidth="1"/>
  </cols>
  <sheetData>
    <row r="1" spans="1:2" ht="36.75" customHeight="1">
      <c r="A1" s="70" t="s">
        <v>3096</v>
      </c>
      <c r="B1" s="67" t="s">
        <v>3097</v>
      </c>
    </row>
    <row r="2" spans="1:2" ht="52.5" customHeight="1">
      <c r="A2" s="71"/>
      <c r="B2" s="67" t="s">
        <v>3098</v>
      </c>
    </row>
    <row r="3" spans="1:2" ht="178.5" customHeight="1">
      <c r="A3" s="72" t="s">
        <v>778</v>
      </c>
      <c r="B3" s="67" t="s">
        <v>3099</v>
      </c>
    </row>
    <row r="4" spans="1:2" ht="51.75" customHeight="1">
      <c r="A4" s="72" t="s">
        <v>3096</v>
      </c>
      <c r="B4" s="67" t="s">
        <v>3100</v>
      </c>
    </row>
    <row r="5" spans="1:2" ht="33" customHeight="1">
      <c r="A5" s="73"/>
      <c r="B5" s="67" t="s">
        <v>3101</v>
      </c>
    </row>
    <row r="6" spans="1:2" ht="42" customHeight="1">
      <c r="A6" s="73"/>
      <c r="B6" s="67" t="s">
        <v>3102</v>
      </c>
    </row>
  </sheetData>
  <sheetProtection/>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E23"/>
  <sheetViews>
    <sheetView zoomScale="90" zoomScaleNormal="90" zoomScalePageLayoutView="0" workbookViewId="0" topLeftCell="A1">
      <selection activeCell="D15" sqref="D15"/>
    </sheetView>
  </sheetViews>
  <sheetFormatPr defaultColWidth="9.00390625" defaultRowHeight="14.25"/>
  <cols>
    <col min="1" max="1" width="9.00390625" style="15" customWidth="1"/>
    <col min="2" max="2" width="55.125" style="15" customWidth="1"/>
    <col min="3" max="3" width="25.75390625" style="15" customWidth="1"/>
    <col min="4" max="4" width="34.875" style="15" customWidth="1"/>
    <col min="5" max="5" width="9.00390625" style="16" customWidth="1"/>
    <col min="6" max="16384" width="9.00390625" style="15" customWidth="1"/>
  </cols>
  <sheetData>
    <row r="1" spans="2:3" ht="14.25">
      <c r="B1" s="4" t="s">
        <v>1388</v>
      </c>
      <c r="C1" s="3"/>
    </row>
    <row r="2" spans="2:5" s="14" customFormat="1" ht="20.25">
      <c r="B2" s="181" t="s">
        <v>801</v>
      </c>
      <c r="C2" s="181"/>
      <c r="D2" s="181"/>
      <c r="E2" s="17"/>
    </row>
    <row r="3" spans="2:4" ht="13.5">
      <c r="B3" s="16" t="s">
        <v>3096</v>
      </c>
      <c r="C3" s="16"/>
      <c r="D3" s="18" t="s">
        <v>3104</v>
      </c>
    </row>
    <row r="4" spans="1:4" ht="45.75" customHeight="1">
      <c r="A4" s="32" t="s">
        <v>2886</v>
      </c>
      <c r="B4" s="19"/>
      <c r="C4" s="20" t="s">
        <v>3106</v>
      </c>
      <c r="D4" s="21" t="s">
        <v>3107</v>
      </c>
    </row>
    <row r="5" spans="1:4" ht="19.5" customHeight="1">
      <c r="A5" s="141" t="s">
        <v>2807</v>
      </c>
      <c r="B5" s="22" t="s">
        <v>1134</v>
      </c>
      <c r="C5" s="178"/>
      <c r="D5" s="178"/>
    </row>
    <row r="6" spans="1:4" ht="19.5" customHeight="1">
      <c r="A6" s="141" t="s">
        <v>2808</v>
      </c>
      <c r="B6" s="22" t="s">
        <v>1136</v>
      </c>
      <c r="C6" s="178"/>
      <c r="D6" s="178"/>
    </row>
    <row r="7" spans="1:4" ht="19.5" customHeight="1">
      <c r="A7" s="141" t="s">
        <v>2809</v>
      </c>
      <c r="B7" s="22" t="s">
        <v>1138</v>
      </c>
      <c r="C7" s="178"/>
      <c r="D7" s="178"/>
    </row>
    <row r="8" spans="1:4" ht="19.5" customHeight="1">
      <c r="A8" s="141" t="s">
        <v>2810</v>
      </c>
      <c r="B8" s="22" t="s">
        <v>1140</v>
      </c>
      <c r="C8" s="178"/>
      <c r="D8" s="178"/>
    </row>
    <row r="9" spans="1:4" ht="19.5" customHeight="1">
      <c r="A9" s="141" t="s">
        <v>2811</v>
      </c>
      <c r="B9" s="22" t="s">
        <v>1142</v>
      </c>
      <c r="C9" s="178"/>
      <c r="D9" s="178"/>
    </row>
    <row r="10" spans="1:4" ht="19.5" customHeight="1">
      <c r="A10" s="141" t="s">
        <v>2812</v>
      </c>
      <c r="B10" s="22" t="s">
        <v>1144</v>
      </c>
      <c r="C10" s="178"/>
      <c r="D10" s="178"/>
    </row>
    <row r="11" spans="1:4" ht="19.5" customHeight="1">
      <c r="A11" s="141" t="s">
        <v>2813</v>
      </c>
      <c r="B11" s="22" t="s">
        <v>1146</v>
      </c>
      <c r="C11" s="178"/>
      <c r="D11" s="178"/>
    </row>
    <row r="12" spans="1:4" ht="19.5" customHeight="1">
      <c r="A12" s="141" t="s">
        <v>2814</v>
      </c>
      <c r="B12" s="22" t="s">
        <v>1148</v>
      </c>
      <c r="C12" s="178"/>
      <c r="D12" s="178"/>
    </row>
    <row r="13" spans="1:4" ht="19.5" customHeight="1">
      <c r="A13" s="141" t="s">
        <v>2815</v>
      </c>
      <c r="B13" s="22" t="s">
        <v>1150</v>
      </c>
      <c r="C13" s="178"/>
      <c r="D13" s="178"/>
    </row>
    <row r="14" spans="1:4" ht="19.5" customHeight="1">
      <c r="A14" s="141" t="s">
        <v>2816</v>
      </c>
      <c r="B14" s="22" t="s">
        <v>1152</v>
      </c>
      <c r="C14" s="178"/>
      <c r="D14" s="178"/>
    </row>
    <row r="15" spans="1:4" ht="19.5" customHeight="1">
      <c r="A15" s="141" t="s">
        <v>2817</v>
      </c>
      <c r="B15" s="22" t="s">
        <v>1154</v>
      </c>
      <c r="C15" s="178"/>
      <c r="D15" s="178"/>
    </row>
    <row r="16" spans="1:4" ht="19.5" customHeight="1">
      <c r="A16" s="141" t="s">
        <v>2818</v>
      </c>
      <c r="B16" s="22" t="s">
        <v>1156</v>
      </c>
      <c r="C16" s="178"/>
      <c r="D16" s="178"/>
    </row>
    <row r="17" spans="1:4" ht="19.5" customHeight="1">
      <c r="A17" s="141" t="s">
        <v>2819</v>
      </c>
      <c r="B17" s="22" t="s">
        <v>1158</v>
      </c>
      <c r="C17" s="178"/>
      <c r="D17" s="178"/>
    </row>
    <row r="18" spans="1:4" ht="19.5" customHeight="1">
      <c r="A18" s="141" t="s">
        <v>2820</v>
      </c>
      <c r="B18" s="22" t="s">
        <v>1160</v>
      </c>
      <c r="C18" s="178"/>
      <c r="D18" s="178"/>
    </row>
    <row r="19" spans="1:4" ht="19.5" customHeight="1">
      <c r="A19" s="141" t="s">
        <v>2821</v>
      </c>
      <c r="B19" s="22" t="s">
        <v>1162</v>
      </c>
      <c r="C19" s="178"/>
      <c r="D19" s="178"/>
    </row>
    <row r="20" spans="1:4" ht="19.5" customHeight="1">
      <c r="A20" s="141" t="s">
        <v>2822</v>
      </c>
      <c r="B20" s="22" t="s">
        <v>1164</v>
      </c>
      <c r="C20" s="178"/>
      <c r="D20" s="178"/>
    </row>
    <row r="21" spans="1:4" ht="19.5" customHeight="1">
      <c r="A21" s="23"/>
      <c r="B21" s="6"/>
      <c r="C21" s="168"/>
      <c r="D21" s="178"/>
    </row>
    <row r="22" spans="1:4" ht="19.5" customHeight="1">
      <c r="A22" s="23"/>
      <c r="B22" s="6"/>
      <c r="C22" s="168"/>
      <c r="D22" s="178"/>
    </row>
    <row r="23" spans="1:4" ht="19.5" customHeight="1">
      <c r="A23" s="23"/>
      <c r="B23" s="12" t="s">
        <v>6</v>
      </c>
      <c r="C23" s="77">
        <f>SUM(C5:C20)</f>
        <v>0</v>
      </c>
      <c r="D23" s="77">
        <f>SUM(D5:D20)</f>
        <v>0</v>
      </c>
    </row>
    <row r="24" ht="19.5" customHeight="1"/>
    <row r="25" ht="19.5" customHeight="1"/>
    <row r="26" ht="19.5" customHeight="1"/>
    <row r="27" ht="19.5" customHeight="1"/>
  </sheetData>
  <sheetProtection/>
  <mergeCells count="1">
    <mergeCell ref="B2:D2"/>
  </mergeCells>
  <printOptions horizontalCentered="1" verticalCentered="1"/>
  <pageMargins left="0.708661417322835" right="0.708661417322835" top="0.15748031496063" bottom="0.354330708661417" header="0.31496062992126" footer="0.31496062992126"/>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58"/>
  <sheetViews>
    <sheetView showGridLines="0" showZeros="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B4" sqref="B4:B5"/>
    </sheetView>
  </sheetViews>
  <sheetFormatPr defaultColWidth="9.00390625" defaultRowHeight="14.25"/>
  <cols>
    <col min="1" max="1" width="9.00390625" style="3" customWidth="1"/>
    <col min="2" max="2" width="54.25390625" style="3" customWidth="1"/>
    <col min="3" max="3" width="12.875" style="3" customWidth="1"/>
    <col min="4" max="4" width="19.25390625" style="3" customWidth="1"/>
    <col min="5" max="5" width="18.875" style="3" customWidth="1"/>
    <col min="6" max="6" width="13.375" style="3" customWidth="1"/>
    <col min="7" max="7" width="13.50390625" style="3" customWidth="1"/>
    <col min="8" max="8" width="14.625" style="3" customWidth="1"/>
    <col min="9" max="9" width="13.625" style="3" customWidth="1"/>
    <col min="10" max="16384" width="9.00390625" style="3" customWidth="1"/>
  </cols>
  <sheetData>
    <row r="1" ht="14.25">
      <c r="B1" s="4" t="s">
        <v>1389</v>
      </c>
    </row>
    <row r="2" spans="2:9" s="1" customFormat="1" ht="20.25">
      <c r="B2" s="181" t="s">
        <v>802</v>
      </c>
      <c r="C2" s="181"/>
      <c r="D2" s="181"/>
      <c r="E2" s="181"/>
      <c r="F2" s="181"/>
      <c r="G2" s="181"/>
      <c r="H2" s="181"/>
      <c r="I2" s="181"/>
    </row>
    <row r="3" ht="18" customHeight="1">
      <c r="I3" s="13" t="s">
        <v>3104</v>
      </c>
    </row>
    <row r="4" spans="1:10" s="2" customFormat="1" ht="30.75" customHeight="1">
      <c r="A4" s="189" t="s">
        <v>2884</v>
      </c>
      <c r="B4" s="189" t="s">
        <v>3105</v>
      </c>
      <c r="C4" s="189" t="s">
        <v>1101</v>
      </c>
      <c r="D4" s="189" t="s">
        <v>1390</v>
      </c>
      <c r="E4" s="190" t="s">
        <v>1391</v>
      </c>
      <c r="F4" s="190" t="s">
        <v>1392</v>
      </c>
      <c r="G4" s="189" t="s">
        <v>1105</v>
      </c>
      <c r="H4" s="189" t="s">
        <v>1106</v>
      </c>
      <c r="I4" s="189" t="s">
        <v>1107</v>
      </c>
      <c r="J4" s="180" t="s">
        <v>3092</v>
      </c>
    </row>
    <row r="5" spans="1:10" s="2" customFormat="1" ht="27.75" customHeight="1">
      <c r="A5" s="189"/>
      <c r="B5" s="189"/>
      <c r="C5" s="189"/>
      <c r="D5" s="200"/>
      <c r="E5" s="201"/>
      <c r="F5" s="202"/>
      <c r="G5" s="189"/>
      <c r="H5" s="189"/>
      <c r="I5" s="189"/>
      <c r="J5" s="180"/>
    </row>
    <row r="6" spans="1:10" ht="18" customHeight="1">
      <c r="A6" s="142" t="s">
        <v>1858</v>
      </c>
      <c r="B6" s="5" t="s">
        <v>1135</v>
      </c>
      <c r="C6" s="167">
        <f>SUM('表八'!I6)</f>
        <v>0</v>
      </c>
      <c r="D6" s="167">
        <f aca="true" t="shared" si="0" ref="D6:I6">SUM(D7:D9)</f>
        <v>0</v>
      </c>
      <c r="E6" s="167">
        <f t="shared" si="0"/>
        <v>0</v>
      </c>
      <c r="F6" s="167">
        <f t="shared" si="0"/>
        <v>0</v>
      </c>
      <c r="G6" s="167">
        <f t="shared" si="0"/>
        <v>0</v>
      </c>
      <c r="H6" s="167">
        <f t="shared" si="0"/>
        <v>0</v>
      </c>
      <c r="I6" s="167">
        <f t="shared" si="0"/>
        <v>0</v>
      </c>
      <c r="J6" s="143">
        <f>IF(C6=SUM(D6:I6),"","分项不能于合计数")</f>
      </c>
    </row>
    <row r="7" spans="1:10" ht="18" customHeight="1">
      <c r="A7" s="142" t="s">
        <v>2830</v>
      </c>
      <c r="B7" s="7" t="s">
        <v>1137</v>
      </c>
      <c r="C7" s="167">
        <f>SUM('表八'!I7)</f>
        <v>0</v>
      </c>
      <c r="D7" s="168"/>
      <c r="E7" s="168"/>
      <c r="F7" s="168"/>
      <c r="G7" s="168"/>
      <c r="H7" s="168"/>
      <c r="I7" s="168"/>
      <c r="J7" s="143">
        <f aca="true" t="shared" si="1" ref="J7:J53">IF(C7=SUM(D7:I7),"","分项不能于合计数")</f>
      </c>
    </row>
    <row r="8" spans="1:10" ht="18" customHeight="1">
      <c r="A8" s="142" t="s">
        <v>2831</v>
      </c>
      <c r="B8" s="7" t="s">
        <v>1139</v>
      </c>
      <c r="C8" s="167">
        <f>SUM('表八'!I8)</f>
        <v>0</v>
      </c>
      <c r="D8" s="168"/>
      <c r="E8" s="168"/>
      <c r="F8" s="168"/>
      <c r="G8" s="168"/>
      <c r="H8" s="168"/>
      <c r="I8" s="168"/>
      <c r="J8" s="143">
        <f t="shared" si="1"/>
      </c>
    </row>
    <row r="9" spans="1:10" ht="18" customHeight="1">
      <c r="A9" s="142" t="s">
        <v>2832</v>
      </c>
      <c r="B9" s="7" t="s">
        <v>1141</v>
      </c>
      <c r="C9" s="167">
        <f>SUM('表八'!I9)</f>
        <v>0</v>
      </c>
      <c r="D9" s="168"/>
      <c r="E9" s="168"/>
      <c r="F9" s="168"/>
      <c r="G9" s="168"/>
      <c r="H9" s="168"/>
      <c r="I9" s="168"/>
      <c r="J9" s="143">
        <f t="shared" si="1"/>
      </c>
    </row>
    <row r="10" spans="1:10" ht="18" customHeight="1">
      <c r="A10" s="142" t="s">
        <v>1913</v>
      </c>
      <c r="B10" s="5" t="s">
        <v>1143</v>
      </c>
      <c r="C10" s="167">
        <f>SUM('表八'!I10)</f>
        <v>0</v>
      </c>
      <c r="D10" s="167">
        <f aca="true" t="shared" si="2" ref="D10:I10">SUM(D11:D13)</f>
        <v>0</v>
      </c>
      <c r="E10" s="167">
        <f t="shared" si="2"/>
        <v>0</v>
      </c>
      <c r="F10" s="167">
        <f t="shared" si="2"/>
        <v>0</v>
      </c>
      <c r="G10" s="167">
        <f t="shared" si="2"/>
        <v>0</v>
      </c>
      <c r="H10" s="167">
        <f t="shared" si="2"/>
        <v>0</v>
      </c>
      <c r="I10" s="167">
        <f t="shared" si="2"/>
        <v>0</v>
      </c>
      <c r="J10" s="143">
        <f t="shared" si="1"/>
      </c>
    </row>
    <row r="11" spans="1:10" ht="18" customHeight="1">
      <c r="A11" s="142" t="s">
        <v>2833</v>
      </c>
      <c r="B11" s="7" t="s">
        <v>1145</v>
      </c>
      <c r="C11" s="167">
        <f>SUM('表八'!I11)</f>
        <v>0</v>
      </c>
      <c r="D11" s="168"/>
      <c r="E11" s="168"/>
      <c r="F11" s="168"/>
      <c r="G11" s="168"/>
      <c r="H11" s="168"/>
      <c r="I11" s="168"/>
      <c r="J11" s="143">
        <f t="shared" si="1"/>
      </c>
    </row>
    <row r="12" spans="1:10" ht="18" customHeight="1">
      <c r="A12" s="142" t="s">
        <v>2834</v>
      </c>
      <c r="B12" s="7" t="s">
        <v>1147</v>
      </c>
      <c r="C12" s="167">
        <f>SUM('表八'!I12)</f>
        <v>0</v>
      </c>
      <c r="D12" s="168"/>
      <c r="E12" s="168"/>
      <c r="F12" s="168"/>
      <c r="G12" s="168"/>
      <c r="H12" s="168"/>
      <c r="I12" s="168"/>
      <c r="J12" s="143">
        <f t="shared" si="1"/>
      </c>
    </row>
    <row r="13" spans="1:10" ht="18" customHeight="1">
      <c r="A13" s="142" t="s">
        <v>2835</v>
      </c>
      <c r="B13" s="7" t="s">
        <v>1149</v>
      </c>
      <c r="C13" s="167">
        <f>SUM('表八'!I13)</f>
        <v>0</v>
      </c>
      <c r="D13" s="168"/>
      <c r="E13" s="168"/>
      <c r="F13" s="168"/>
      <c r="G13" s="168"/>
      <c r="H13" s="168"/>
      <c r="I13" s="168"/>
      <c r="J13" s="143">
        <f t="shared" si="1"/>
      </c>
    </row>
    <row r="14" spans="1:10" ht="18" customHeight="1">
      <c r="A14" s="142" t="s">
        <v>2102</v>
      </c>
      <c r="B14" s="5" t="s">
        <v>1151</v>
      </c>
      <c r="C14" s="167">
        <f>SUM('表八'!I14)</f>
        <v>0</v>
      </c>
      <c r="D14" s="167">
        <f aca="true" t="shared" si="3" ref="D14:I14">SUM(D15:D16)</f>
        <v>0</v>
      </c>
      <c r="E14" s="167">
        <f t="shared" si="3"/>
        <v>0</v>
      </c>
      <c r="F14" s="167">
        <f t="shared" si="3"/>
        <v>0</v>
      </c>
      <c r="G14" s="167">
        <f t="shared" si="3"/>
        <v>0</v>
      </c>
      <c r="H14" s="167">
        <f t="shared" si="3"/>
        <v>0</v>
      </c>
      <c r="I14" s="167">
        <f t="shared" si="3"/>
        <v>0</v>
      </c>
      <c r="J14" s="143">
        <f t="shared" si="1"/>
      </c>
    </row>
    <row r="15" spans="1:10" ht="18" customHeight="1">
      <c r="A15" s="142" t="s">
        <v>2836</v>
      </c>
      <c r="B15" s="5" t="s">
        <v>1153</v>
      </c>
      <c r="C15" s="167">
        <f>SUM('表八'!I15)</f>
        <v>0</v>
      </c>
      <c r="D15" s="168"/>
      <c r="E15" s="168"/>
      <c r="F15" s="168"/>
      <c r="G15" s="168"/>
      <c r="H15" s="168"/>
      <c r="I15" s="168"/>
      <c r="J15" s="143">
        <f t="shared" si="1"/>
      </c>
    </row>
    <row r="16" spans="1:10" ht="18" customHeight="1">
      <c r="A16" s="142" t="s">
        <v>2837</v>
      </c>
      <c r="B16" s="5" t="s">
        <v>1155</v>
      </c>
      <c r="C16" s="167">
        <f>SUM('表八'!I16)</f>
        <v>0</v>
      </c>
      <c r="D16" s="168"/>
      <c r="E16" s="168"/>
      <c r="F16" s="168"/>
      <c r="G16" s="168"/>
      <c r="H16" s="168"/>
      <c r="I16" s="168"/>
      <c r="J16" s="143">
        <f t="shared" si="1"/>
      </c>
    </row>
    <row r="17" spans="1:10" ht="18" customHeight="1">
      <c r="A17" s="142" t="s">
        <v>2175</v>
      </c>
      <c r="B17" s="5" t="s">
        <v>1157</v>
      </c>
      <c r="C17" s="167">
        <f>SUM('表八'!I17)</f>
        <v>0</v>
      </c>
      <c r="D17" s="167">
        <f aca="true" t="shared" si="4" ref="D17:I17">SUM(D18:D27)</f>
        <v>0</v>
      </c>
      <c r="E17" s="167">
        <f t="shared" si="4"/>
        <v>0</v>
      </c>
      <c r="F17" s="167">
        <f t="shared" si="4"/>
        <v>0</v>
      </c>
      <c r="G17" s="167">
        <f t="shared" si="4"/>
        <v>0</v>
      </c>
      <c r="H17" s="167">
        <f t="shared" si="4"/>
        <v>0</v>
      </c>
      <c r="I17" s="167">
        <f t="shared" si="4"/>
        <v>0</v>
      </c>
      <c r="J17" s="143">
        <f t="shared" si="1"/>
      </c>
    </row>
    <row r="18" spans="1:10" ht="18" customHeight="1">
      <c r="A18" s="142" t="s">
        <v>2838</v>
      </c>
      <c r="B18" s="5" t="s">
        <v>1159</v>
      </c>
      <c r="C18" s="167">
        <f>SUM('表八'!I18)</f>
        <v>0</v>
      </c>
      <c r="D18" s="168"/>
      <c r="E18" s="168"/>
      <c r="F18" s="168"/>
      <c r="G18" s="168"/>
      <c r="H18" s="168"/>
      <c r="I18" s="168"/>
      <c r="J18" s="143">
        <f t="shared" si="1"/>
      </c>
    </row>
    <row r="19" spans="1:10" ht="18" customHeight="1">
      <c r="A19" s="142" t="s">
        <v>2839</v>
      </c>
      <c r="B19" s="5" t="s">
        <v>1161</v>
      </c>
      <c r="C19" s="179">
        <f>SUM('表八'!I19)</f>
        <v>0</v>
      </c>
      <c r="D19" s="168"/>
      <c r="E19" s="168"/>
      <c r="F19" s="168"/>
      <c r="G19" s="168"/>
      <c r="H19" s="168"/>
      <c r="I19" s="168"/>
      <c r="J19" s="143">
        <f t="shared" si="1"/>
      </c>
    </row>
    <row r="20" spans="1:10" ht="18" customHeight="1">
      <c r="A20" s="142" t="s">
        <v>2840</v>
      </c>
      <c r="B20" s="5" t="s">
        <v>1163</v>
      </c>
      <c r="C20" s="167">
        <f>SUM('表八'!I20)</f>
        <v>0</v>
      </c>
      <c r="D20" s="168"/>
      <c r="E20" s="168"/>
      <c r="F20" s="168"/>
      <c r="G20" s="168"/>
      <c r="H20" s="168"/>
      <c r="I20" s="168"/>
      <c r="J20" s="143">
        <f t="shared" si="1"/>
      </c>
    </row>
    <row r="21" spans="1:10" ht="18" customHeight="1">
      <c r="A21" s="142" t="s">
        <v>2841</v>
      </c>
      <c r="B21" s="5" t="s">
        <v>1165</v>
      </c>
      <c r="C21" s="167">
        <f>SUM('表八'!I21)</f>
        <v>0</v>
      </c>
      <c r="D21" s="168"/>
      <c r="E21" s="168"/>
      <c r="F21" s="168"/>
      <c r="G21" s="168"/>
      <c r="H21" s="168"/>
      <c r="I21" s="168"/>
      <c r="J21" s="143">
        <f t="shared" si="1"/>
      </c>
    </row>
    <row r="22" spans="1:10" ht="18" customHeight="1">
      <c r="A22" s="142" t="s">
        <v>2842</v>
      </c>
      <c r="B22" s="5" t="s">
        <v>1167</v>
      </c>
      <c r="C22" s="167">
        <f>SUM('表八'!I22)</f>
        <v>0</v>
      </c>
      <c r="D22" s="168"/>
      <c r="E22" s="168"/>
      <c r="F22" s="168"/>
      <c r="G22" s="168"/>
      <c r="H22" s="168"/>
      <c r="I22" s="168"/>
      <c r="J22" s="143">
        <f t="shared" si="1"/>
      </c>
    </row>
    <row r="23" spans="1:10" ht="18" customHeight="1">
      <c r="A23" s="142" t="s">
        <v>2843</v>
      </c>
      <c r="B23" s="5" t="s">
        <v>1168</v>
      </c>
      <c r="C23" s="167">
        <f>SUM('表八'!I23)</f>
        <v>0</v>
      </c>
      <c r="D23" s="168"/>
      <c r="E23" s="168"/>
      <c r="F23" s="168"/>
      <c r="G23" s="168"/>
      <c r="H23" s="168"/>
      <c r="I23" s="168"/>
      <c r="J23" s="143">
        <f t="shared" si="1"/>
      </c>
    </row>
    <row r="24" spans="1:10" ht="18" customHeight="1">
      <c r="A24" s="142" t="s">
        <v>2844</v>
      </c>
      <c r="B24" s="5" t="s">
        <v>1169</v>
      </c>
      <c r="C24" s="167">
        <f>SUM('表八'!I24)</f>
        <v>0</v>
      </c>
      <c r="D24" s="168"/>
      <c r="E24" s="168"/>
      <c r="F24" s="168"/>
      <c r="G24" s="168"/>
      <c r="H24" s="168"/>
      <c r="I24" s="168"/>
      <c r="J24" s="143">
        <f t="shared" si="1"/>
      </c>
    </row>
    <row r="25" spans="1:10" ht="18" customHeight="1">
      <c r="A25" s="142" t="s">
        <v>2845</v>
      </c>
      <c r="B25" s="5" t="s">
        <v>1170</v>
      </c>
      <c r="C25" s="167">
        <f>SUM('表八'!I25)</f>
        <v>0</v>
      </c>
      <c r="D25" s="168"/>
      <c r="E25" s="168"/>
      <c r="F25" s="168"/>
      <c r="G25" s="168"/>
      <c r="H25" s="168"/>
      <c r="I25" s="168"/>
      <c r="J25" s="143">
        <f t="shared" si="1"/>
      </c>
    </row>
    <row r="26" spans="1:10" ht="18" customHeight="1">
      <c r="A26" s="142" t="s">
        <v>2846</v>
      </c>
      <c r="B26" s="5" t="s">
        <v>1171</v>
      </c>
      <c r="C26" s="167">
        <f>SUM('表八'!I26)</f>
        <v>0</v>
      </c>
      <c r="D26" s="168"/>
      <c r="E26" s="168"/>
      <c r="F26" s="168"/>
      <c r="G26" s="168"/>
      <c r="H26" s="168"/>
      <c r="I26" s="168"/>
      <c r="J26" s="143">
        <f t="shared" si="1"/>
      </c>
    </row>
    <row r="27" spans="1:10" ht="18" customHeight="1">
      <c r="A27" s="142" t="s">
        <v>2847</v>
      </c>
      <c r="B27" s="5" t="s">
        <v>1172</v>
      </c>
      <c r="C27" s="167">
        <f>SUM('表八'!I27)</f>
        <v>0</v>
      </c>
      <c r="D27" s="168"/>
      <c r="E27" s="168"/>
      <c r="F27" s="168"/>
      <c r="G27" s="168"/>
      <c r="H27" s="168"/>
      <c r="I27" s="168"/>
      <c r="J27" s="143">
        <f t="shared" si="1"/>
      </c>
    </row>
    <row r="28" spans="1:10" ht="18" customHeight="1">
      <c r="A28" s="142" t="s">
        <v>2194</v>
      </c>
      <c r="B28" s="5" t="s">
        <v>1173</v>
      </c>
      <c r="C28" s="167">
        <f>SUM('表八'!I28)</f>
        <v>0</v>
      </c>
      <c r="D28" s="167">
        <f aca="true" t="shared" si="5" ref="D28:I28">SUM(D29:D33)</f>
        <v>0</v>
      </c>
      <c r="E28" s="167">
        <f t="shared" si="5"/>
        <v>0</v>
      </c>
      <c r="F28" s="167">
        <f t="shared" si="5"/>
        <v>0</v>
      </c>
      <c r="G28" s="167">
        <f t="shared" si="5"/>
        <v>0</v>
      </c>
      <c r="H28" s="167">
        <f t="shared" si="5"/>
        <v>0</v>
      </c>
      <c r="I28" s="167">
        <f t="shared" si="5"/>
        <v>0</v>
      </c>
      <c r="J28" s="143">
        <f t="shared" si="1"/>
      </c>
    </row>
    <row r="29" spans="1:10" ht="18" customHeight="1">
      <c r="A29" s="142" t="s">
        <v>2848</v>
      </c>
      <c r="B29" s="5" t="s">
        <v>1174</v>
      </c>
      <c r="C29" s="167">
        <f>SUM('表八'!I29)</f>
        <v>0</v>
      </c>
      <c r="D29" s="168"/>
      <c r="E29" s="168"/>
      <c r="F29" s="168"/>
      <c r="G29" s="168"/>
      <c r="H29" s="168"/>
      <c r="I29" s="168"/>
      <c r="J29" s="143">
        <f t="shared" si="1"/>
      </c>
    </row>
    <row r="30" spans="1:10" ht="18" customHeight="1">
      <c r="A30" s="142" t="s">
        <v>2849</v>
      </c>
      <c r="B30" s="8" t="s">
        <v>1175</v>
      </c>
      <c r="C30" s="167">
        <f>SUM('表八'!I30)</f>
        <v>0</v>
      </c>
      <c r="D30" s="168"/>
      <c r="E30" s="168"/>
      <c r="F30" s="168"/>
      <c r="G30" s="168"/>
      <c r="H30" s="168"/>
      <c r="I30" s="168"/>
      <c r="J30" s="143">
        <f t="shared" si="1"/>
      </c>
    </row>
    <row r="31" spans="1:10" ht="18" customHeight="1">
      <c r="A31" s="142" t="s">
        <v>2850</v>
      </c>
      <c r="B31" s="8" t="s">
        <v>1176</v>
      </c>
      <c r="C31" s="167">
        <f>SUM('表八'!I31)</f>
        <v>0</v>
      </c>
      <c r="D31" s="168"/>
      <c r="E31" s="168"/>
      <c r="F31" s="168"/>
      <c r="G31" s="168"/>
      <c r="H31" s="168"/>
      <c r="I31" s="168"/>
      <c r="J31" s="143">
        <f t="shared" si="1"/>
      </c>
    </row>
    <row r="32" spans="1:10" ht="18" customHeight="1">
      <c r="A32" s="142" t="s">
        <v>2851</v>
      </c>
      <c r="B32" s="9" t="s">
        <v>1177</v>
      </c>
      <c r="C32" s="167">
        <f>SUM('表八'!I32)</f>
        <v>0</v>
      </c>
      <c r="D32" s="168"/>
      <c r="E32" s="168"/>
      <c r="F32" s="168"/>
      <c r="G32" s="168"/>
      <c r="H32" s="168"/>
      <c r="I32" s="168"/>
      <c r="J32" s="143">
        <f t="shared" si="1"/>
      </c>
    </row>
    <row r="33" spans="1:10" ht="18" customHeight="1">
      <c r="A33" s="142" t="s">
        <v>2852</v>
      </c>
      <c r="B33" s="9" t="s">
        <v>1178</v>
      </c>
      <c r="C33" s="167">
        <f>SUM('表八'!I33)</f>
        <v>0</v>
      </c>
      <c r="D33" s="168"/>
      <c r="E33" s="168"/>
      <c r="F33" s="168"/>
      <c r="G33" s="168"/>
      <c r="H33" s="168"/>
      <c r="I33" s="168"/>
      <c r="J33" s="143">
        <f t="shared" si="1"/>
      </c>
    </row>
    <row r="34" spans="1:10" ht="18" customHeight="1">
      <c r="A34" s="142" t="s">
        <v>2305</v>
      </c>
      <c r="B34" s="10" t="s">
        <v>1179</v>
      </c>
      <c r="C34" s="167">
        <f>SUM('表八'!I34)</f>
        <v>0</v>
      </c>
      <c r="D34" s="167">
        <f aca="true" t="shared" si="6" ref="D34:I34">SUM(D35:D44)</f>
        <v>0</v>
      </c>
      <c r="E34" s="167">
        <f t="shared" si="6"/>
        <v>0</v>
      </c>
      <c r="F34" s="167">
        <f t="shared" si="6"/>
        <v>0</v>
      </c>
      <c r="G34" s="167">
        <f t="shared" si="6"/>
        <v>0</v>
      </c>
      <c r="H34" s="167">
        <f t="shared" si="6"/>
        <v>0</v>
      </c>
      <c r="I34" s="167">
        <f t="shared" si="6"/>
        <v>0</v>
      </c>
      <c r="J34" s="143">
        <f t="shared" si="1"/>
      </c>
    </row>
    <row r="35" spans="1:10" ht="18" customHeight="1">
      <c r="A35" s="142" t="s">
        <v>2853</v>
      </c>
      <c r="B35" s="8" t="s">
        <v>1180</v>
      </c>
      <c r="C35" s="167">
        <f>SUM('表八'!I35)</f>
        <v>0</v>
      </c>
      <c r="D35" s="168"/>
      <c r="E35" s="168"/>
      <c r="F35" s="168"/>
      <c r="G35" s="168"/>
      <c r="H35" s="168"/>
      <c r="I35" s="168"/>
      <c r="J35" s="143">
        <f t="shared" si="1"/>
      </c>
    </row>
    <row r="36" spans="1:10" ht="18" customHeight="1">
      <c r="A36" s="142" t="s">
        <v>2854</v>
      </c>
      <c r="B36" s="8" t="s">
        <v>1181</v>
      </c>
      <c r="C36" s="167">
        <f>SUM('表八'!I36)</f>
        <v>0</v>
      </c>
      <c r="D36" s="168"/>
      <c r="E36" s="168"/>
      <c r="F36" s="168"/>
      <c r="G36" s="168"/>
      <c r="H36" s="168"/>
      <c r="I36" s="168"/>
      <c r="J36" s="143">
        <f t="shared" si="1"/>
      </c>
    </row>
    <row r="37" spans="1:10" ht="18" customHeight="1">
      <c r="A37" s="142" t="s">
        <v>2855</v>
      </c>
      <c r="B37" s="8" t="s">
        <v>1182</v>
      </c>
      <c r="C37" s="167">
        <f>SUM('表八'!I37)</f>
        <v>0</v>
      </c>
      <c r="D37" s="168"/>
      <c r="E37" s="168"/>
      <c r="F37" s="168"/>
      <c r="G37" s="168"/>
      <c r="H37" s="168"/>
      <c r="I37" s="168"/>
      <c r="J37" s="143">
        <f t="shared" si="1"/>
      </c>
    </row>
    <row r="38" spans="1:10" ht="18" customHeight="1">
      <c r="A38" s="142" t="s">
        <v>2856</v>
      </c>
      <c r="B38" s="8" t="s">
        <v>1183</v>
      </c>
      <c r="C38" s="167">
        <f>SUM('表八'!I38)</f>
        <v>0</v>
      </c>
      <c r="D38" s="168"/>
      <c r="E38" s="168"/>
      <c r="F38" s="168"/>
      <c r="G38" s="168"/>
      <c r="H38" s="168"/>
      <c r="I38" s="168"/>
      <c r="J38" s="143">
        <f t="shared" si="1"/>
      </c>
    </row>
    <row r="39" spans="1:10" ht="18" customHeight="1">
      <c r="A39" s="142" t="s">
        <v>2857</v>
      </c>
      <c r="B39" s="8" t="s">
        <v>1184</v>
      </c>
      <c r="C39" s="167">
        <f>SUM('表八'!I39)</f>
        <v>0</v>
      </c>
      <c r="D39" s="168"/>
      <c r="E39" s="168"/>
      <c r="F39" s="168"/>
      <c r="G39" s="168"/>
      <c r="H39" s="168"/>
      <c r="I39" s="168"/>
      <c r="J39" s="143">
        <f t="shared" si="1"/>
      </c>
    </row>
    <row r="40" spans="1:10" ht="18" customHeight="1">
      <c r="A40" s="142" t="s">
        <v>2858</v>
      </c>
      <c r="B40" s="8" t="s">
        <v>1185</v>
      </c>
      <c r="C40" s="167">
        <f>SUM('表八'!I40)</f>
        <v>0</v>
      </c>
      <c r="D40" s="168"/>
      <c r="E40" s="168"/>
      <c r="F40" s="168"/>
      <c r="G40" s="168"/>
      <c r="H40" s="168"/>
      <c r="I40" s="168"/>
      <c r="J40" s="143">
        <f t="shared" si="1"/>
      </c>
    </row>
    <row r="41" spans="1:10" ht="18" customHeight="1">
      <c r="A41" s="142" t="s">
        <v>2859</v>
      </c>
      <c r="B41" s="8" t="s">
        <v>1186</v>
      </c>
      <c r="C41" s="167">
        <f>SUM('表八'!I41)</f>
        <v>0</v>
      </c>
      <c r="D41" s="168"/>
      <c r="E41" s="168"/>
      <c r="F41" s="168"/>
      <c r="G41" s="168"/>
      <c r="H41" s="168"/>
      <c r="I41" s="168"/>
      <c r="J41" s="143">
        <f t="shared" si="1"/>
      </c>
    </row>
    <row r="42" spans="1:10" ht="18" customHeight="1">
      <c r="A42" s="142" t="s">
        <v>2860</v>
      </c>
      <c r="B42" s="8" t="s">
        <v>1187</v>
      </c>
      <c r="C42" s="167">
        <f>SUM('表八'!I42)</f>
        <v>0</v>
      </c>
      <c r="D42" s="168"/>
      <c r="E42" s="168"/>
      <c r="F42" s="168"/>
      <c r="G42" s="168"/>
      <c r="H42" s="168"/>
      <c r="I42" s="168"/>
      <c r="J42" s="143">
        <f t="shared" si="1"/>
      </c>
    </row>
    <row r="43" spans="1:10" ht="18" customHeight="1">
      <c r="A43" s="142" t="s">
        <v>2861</v>
      </c>
      <c r="B43" s="8" t="s">
        <v>1188</v>
      </c>
      <c r="C43" s="167">
        <f>SUM('表八'!I43)</f>
        <v>0</v>
      </c>
      <c r="D43" s="168"/>
      <c r="E43" s="168"/>
      <c r="F43" s="168"/>
      <c r="G43" s="168"/>
      <c r="H43" s="168"/>
      <c r="I43" s="168"/>
      <c r="J43" s="143">
        <f t="shared" si="1"/>
      </c>
    </row>
    <row r="44" spans="1:10" ht="18" customHeight="1">
      <c r="A44" s="142" t="s">
        <v>2862</v>
      </c>
      <c r="B44" s="8" t="s">
        <v>1189</v>
      </c>
      <c r="C44" s="167">
        <f>SUM('表八'!I44)</f>
        <v>0</v>
      </c>
      <c r="D44" s="168"/>
      <c r="E44" s="168"/>
      <c r="F44" s="168"/>
      <c r="G44" s="168"/>
      <c r="H44" s="168"/>
      <c r="I44" s="168"/>
      <c r="J44" s="143">
        <f t="shared" si="1"/>
      </c>
    </row>
    <row r="45" spans="1:10" ht="18" customHeight="1">
      <c r="A45" s="142" t="s">
        <v>2369</v>
      </c>
      <c r="B45" s="10" t="s">
        <v>1190</v>
      </c>
      <c r="C45" s="167">
        <f>SUM('表八'!I45)</f>
        <v>0</v>
      </c>
      <c r="D45" s="167">
        <f aca="true" t="shared" si="7" ref="D45:I45">SUM(D46)</f>
        <v>0</v>
      </c>
      <c r="E45" s="167">
        <f t="shared" si="7"/>
        <v>0</v>
      </c>
      <c r="F45" s="167">
        <f t="shared" si="7"/>
        <v>0</v>
      </c>
      <c r="G45" s="167">
        <f t="shared" si="7"/>
        <v>0</v>
      </c>
      <c r="H45" s="167">
        <f t="shared" si="7"/>
        <v>0</v>
      </c>
      <c r="I45" s="167">
        <f t="shared" si="7"/>
        <v>0</v>
      </c>
      <c r="J45" s="143">
        <f t="shared" si="1"/>
      </c>
    </row>
    <row r="46" spans="1:10" ht="18" customHeight="1">
      <c r="A46" s="142" t="s">
        <v>2863</v>
      </c>
      <c r="B46" s="8" t="s">
        <v>1191</v>
      </c>
      <c r="C46" s="167">
        <f>SUM('表八'!I46)</f>
        <v>0</v>
      </c>
      <c r="D46" s="168"/>
      <c r="E46" s="168"/>
      <c r="F46" s="168"/>
      <c r="G46" s="168"/>
      <c r="H46" s="168"/>
      <c r="I46" s="168"/>
      <c r="J46" s="143">
        <f t="shared" si="1"/>
      </c>
    </row>
    <row r="47" spans="1:10" ht="18" customHeight="1">
      <c r="A47" s="142" t="s">
        <v>2641</v>
      </c>
      <c r="B47" s="10" t="s">
        <v>1192</v>
      </c>
      <c r="C47" s="167">
        <f>SUM('表八'!I47)</f>
        <v>0</v>
      </c>
      <c r="D47" s="167">
        <f aca="true" t="shared" si="8" ref="D47:I47">SUM(D48:D50)</f>
        <v>0</v>
      </c>
      <c r="E47" s="167">
        <f t="shared" si="8"/>
        <v>0</v>
      </c>
      <c r="F47" s="167">
        <f t="shared" si="8"/>
        <v>0</v>
      </c>
      <c r="G47" s="167">
        <f t="shared" si="8"/>
        <v>0</v>
      </c>
      <c r="H47" s="167">
        <f t="shared" si="8"/>
        <v>0</v>
      </c>
      <c r="I47" s="167">
        <f t="shared" si="8"/>
        <v>0</v>
      </c>
      <c r="J47" s="143">
        <f t="shared" si="1"/>
      </c>
    </row>
    <row r="48" spans="1:10" ht="18" customHeight="1">
      <c r="A48" s="142" t="s">
        <v>2864</v>
      </c>
      <c r="B48" s="8" t="s">
        <v>1193</v>
      </c>
      <c r="C48" s="167">
        <f>SUM('表八'!I48)</f>
        <v>0</v>
      </c>
      <c r="D48" s="168"/>
      <c r="E48" s="168"/>
      <c r="F48" s="168"/>
      <c r="G48" s="168"/>
      <c r="H48" s="168"/>
      <c r="I48" s="168"/>
      <c r="J48" s="143">
        <f t="shared" si="1"/>
      </c>
    </row>
    <row r="49" spans="1:10" ht="18" customHeight="1">
      <c r="A49" s="142" t="s">
        <v>2865</v>
      </c>
      <c r="B49" s="8" t="s">
        <v>1194</v>
      </c>
      <c r="C49" s="167">
        <f>SUM('表八'!I49)</f>
        <v>0</v>
      </c>
      <c r="D49" s="168"/>
      <c r="E49" s="168"/>
      <c r="F49" s="168"/>
      <c r="G49" s="168"/>
      <c r="H49" s="168"/>
      <c r="I49" s="168"/>
      <c r="J49" s="143">
        <f t="shared" si="1"/>
      </c>
    </row>
    <row r="50" spans="1:10" ht="18" customHeight="1">
      <c r="A50" s="142" t="s">
        <v>2866</v>
      </c>
      <c r="B50" s="8" t="s">
        <v>1195</v>
      </c>
      <c r="C50" s="167">
        <f>SUM('表八'!I50)</f>
        <v>0</v>
      </c>
      <c r="D50" s="168"/>
      <c r="E50" s="168"/>
      <c r="F50" s="168"/>
      <c r="G50" s="168"/>
      <c r="H50" s="168"/>
      <c r="I50" s="168"/>
      <c r="J50" s="143">
        <f t="shared" si="1"/>
      </c>
    </row>
    <row r="51" spans="1:10" ht="18" customHeight="1">
      <c r="A51" s="142" t="s">
        <v>2633</v>
      </c>
      <c r="B51" s="10" t="s">
        <v>1196</v>
      </c>
      <c r="C51" s="167">
        <f>SUM('表八'!I51)</f>
        <v>0</v>
      </c>
      <c r="D51" s="168"/>
      <c r="E51" s="168"/>
      <c r="F51" s="168"/>
      <c r="G51" s="168"/>
      <c r="H51" s="168"/>
      <c r="I51" s="168"/>
      <c r="J51" s="143">
        <f t="shared" si="1"/>
      </c>
    </row>
    <row r="52" spans="1:10" ht="18" customHeight="1">
      <c r="A52" s="142" t="s">
        <v>2639</v>
      </c>
      <c r="B52" s="10" t="s">
        <v>1197</v>
      </c>
      <c r="C52" s="167">
        <f>SUM('表八'!I52)</f>
        <v>0</v>
      </c>
      <c r="D52" s="168"/>
      <c r="E52" s="168"/>
      <c r="F52" s="168"/>
      <c r="G52" s="168"/>
      <c r="H52" s="168"/>
      <c r="I52" s="168"/>
      <c r="J52" s="143">
        <f t="shared" si="1"/>
      </c>
    </row>
    <row r="53" spans="1:10" ht="18" customHeight="1">
      <c r="A53" s="142" t="s">
        <v>2867</v>
      </c>
      <c r="B53" s="11" t="s">
        <v>1198</v>
      </c>
      <c r="C53" s="167">
        <f>SUM('表八'!I53)</f>
        <v>0</v>
      </c>
      <c r="D53" s="168"/>
      <c r="E53" s="168"/>
      <c r="F53" s="168"/>
      <c r="G53" s="168"/>
      <c r="H53" s="168"/>
      <c r="I53" s="168"/>
      <c r="J53" s="143">
        <f t="shared" si="1"/>
      </c>
    </row>
    <row r="54" spans="1:9" ht="19.5" customHeight="1">
      <c r="A54" s="11"/>
      <c r="B54" s="11"/>
      <c r="C54" s="168"/>
      <c r="D54" s="168"/>
      <c r="E54" s="168"/>
      <c r="F54" s="168"/>
      <c r="G54" s="168"/>
      <c r="H54" s="168"/>
      <c r="I54" s="168"/>
    </row>
    <row r="55" spans="1:9" ht="19.5" customHeight="1">
      <c r="A55" s="11"/>
      <c r="B55" s="11"/>
      <c r="C55" s="168"/>
      <c r="D55" s="168"/>
      <c r="E55" s="168"/>
      <c r="F55" s="168"/>
      <c r="G55" s="168"/>
      <c r="H55" s="168"/>
      <c r="I55" s="168"/>
    </row>
    <row r="56" spans="1:10" ht="19.5" customHeight="1">
      <c r="A56" s="11"/>
      <c r="B56" s="12" t="s">
        <v>1099</v>
      </c>
      <c r="C56" s="167">
        <f>SUM('表八'!I62)</f>
        <v>0</v>
      </c>
      <c r="D56" s="167">
        <f aca="true" t="shared" si="9" ref="D56:I56">SUM(D6,D10,D14,D17,D28,D34,D45,D47,D51,D52,D53)</f>
        <v>0</v>
      </c>
      <c r="E56" s="167">
        <f t="shared" si="9"/>
        <v>0</v>
      </c>
      <c r="F56" s="167">
        <f t="shared" si="9"/>
        <v>0</v>
      </c>
      <c r="G56" s="167">
        <f t="shared" si="9"/>
        <v>0</v>
      </c>
      <c r="H56" s="167">
        <f t="shared" si="9"/>
        <v>0</v>
      </c>
      <c r="I56" s="167">
        <f t="shared" si="9"/>
        <v>0</v>
      </c>
      <c r="J56" s="143">
        <f>IF(C56=SUM(D56:I56),"","分项不能于合计数")</f>
      </c>
    </row>
    <row r="57" ht="19.5" customHeight="1"/>
    <row r="58" spans="5:8" ht="19.5" customHeight="1">
      <c r="E58" s="143">
        <f>IF(E56='表八'!D65,"","表八转移支付收入不等于表十一转移支付收入安排数")</f>
      </c>
      <c r="F58" s="143">
        <f>IF(F56='表八'!D67,"","表八上年结余收入不等于表十一上年结余安排数")</f>
      </c>
      <c r="G58" s="143">
        <f>IF(G56='表八'!D68,"","表八调入资金不等于表十一调入资金安排数")</f>
      </c>
      <c r="H58" s="143">
        <f>IF(H56='表八'!D71,"","表八地方政府债务转贷收入不等于表十一政府债务资金安排数")</f>
      </c>
    </row>
    <row r="59" ht="19.5" customHeight="1"/>
    <row r="60" ht="19.5" customHeight="1"/>
    <row r="61" ht="19.5" customHeight="1"/>
    <row r="62" ht="19.5" customHeight="1"/>
    <row r="63" ht="19.5" customHeight="1"/>
  </sheetData>
  <sheetProtection/>
  <autoFilter ref="A5:J53"/>
  <mergeCells count="11">
    <mergeCell ref="H4:H5"/>
    <mergeCell ref="I4:I5"/>
    <mergeCell ref="J4:J5"/>
    <mergeCell ref="A4:A5"/>
    <mergeCell ref="B2:I2"/>
    <mergeCell ref="B4:B5"/>
    <mergeCell ref="C4:C5"/>
    <mergeCell ref="D4:D5"/>
    <mergeCell ref="E4:E5"/>
    <mergeCell ref="F4:F5"/>
    <mergeCell ref="G4:G5"/>
  </mergeCells>
  <printOptions horizontalCentered="1"/>
  <pageMargins left="0.47" right="0.47" top="0.59" bottom="0.47" header="0.31" footer="0.3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6"/>
  <sheetViews>
    <sheetView showGridLines="0" showZeros="0" zoomScale="70" zoomScaleNormal="70" zoomScalePageLayoutView="0" workbookViewId="0" topLeftCell="A1">
      <selection activeCell="A20" sqref="A20"/>
    </sheetView>
  </sheetViews>
  <sheetFormatPr defaultColWidth="9.00390625" defaultRowHeight="14.25"/>
  <cols>
    <col min="1" max="1" width="117.375" style="67" customWidth="1"/>
    <col min="2" max="16384" width="9.00390625" style="67" customWidth="1"/>
  </cols>
  <sheetData>
    <row r="1" ht="48.75" customHeight="1">
      <c r="A1" s="68" t="s">
        <v>3103</v>
      </c>
    </row>
    <row r="2" s="66" customFormat="1" ht="27.75" customHeight="1">
      <c r="A2" s="69" t="s">
        <v>779</v>
      </c>
    </row>
    <row r="3" s="66" customFormat="1" ht="27.75" customHeight="1">
      <c r="A3" s="69" t="s">
        <v>780</v>
      </c>
    </row>
    <row r="4" s="66" customFormat="1" ht="27.75" customHeight="1">
      <c r="A4" s="69" t="s">
        <v>781</v>
      </c>
    </row>
    <row r="5" s="66" customFormat="1" ht="27.75" customHeight="1">
      <c r="A5" s="69" t="s">
        <v>782</v>
      </c>
    </row>
    <row r="6" s="66" customFormat="1" ht="27.75" customHeight="1">
      <c r="A6" s="69" t="s">
        <v>783</v>
      </c>
    </row>
    <row r="7" s="66" customFormat="1" ht="27.75" customHeight="1">
      <c r="A7" s="69" t="s">
        <v>784</v>
      </c>
    </row>
    <row r="8" s="66" customFormat="1" ht="27.75" customHeight="1">
      <c r="A8" s="69" t="s">
        <v>785</v>
      </c>
    </row>
    <row r="9" s="66" customFormat="1" ht="27.75" customHeight="1">
      <c r="A9" s="69" t="s">
        <v>786</v>
      </c>
    </row>
    <row r="10" s="66" customFormat="1" ht="27.75" customHeight="1">
      <c r="A10" s="69" t="s">
        <v>787</v>
      </c>
    </row>
    <row r="11" s="66" customFormat="1" ht="27.75" customHeight="1">
      <c r="A11" s="69" t="s">
        <v>788</v>
      </c>
    </row>
    <row r="12" s="66" customFormat="1" ht="27.75" customHeight="1">
      <c r="A12" s="69" t="s">
        <v>789</v>
      </c>
    </row>
    <row r="13" s="66" customFormat="1" ht="27.75" customHeight="1">
      <c r="A13" s="69" t="s">
        <v>790</v>
      </c>
    </row>
    <row r="14" s="66" customFormat="1" ht="27.75" customHeight="1">
      <c r="A14" s="69" t="s">
        <v>791</v>
      </c>
    </row>
    <row r="15" s="66" customFormat="1" ht="27.75" customHeight="1">
      <c r="A15" s="69" t="s">
        <v>792</v>
      </c>
    </row>
    <row r="16" s="66" customFormat="1" ht="27.75" customHeight="1">
      <c r="A16" s="69" t="s">
        <v>793</v>
      </c>
    </row>
  </sheetData>
  <sheetProtection/>
  <printOptions horizontalCentered="1"/>
  <pageMargins left="0.75" right="0.75" top="0.44" bottom="0.66" header="0.22"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5"/>
  <sheetViews>
    <sheetView showGridLines="0" showZeros="0" zoomScalePageLayoutView="0" workbookViewId="0" topLeftCell="A1">
      <pane ySplit="4" topLeftCell="BM5" activePane="bottomLeft" state="frozen"/>
      <selection pane="topLeft" activeCell="A1" sqref="A1"/>
      <selection pane="bottomLeft" activeCell="E15" sqref="E15"/>
    </sheetView>
  </sheetViews>
  <sheetFormatPr defaultColWidth="9.00390625" defaultRowHeight="14.25"/>
  <cols>
    <col min="1" max="1" width="9.75390625" style="25" bestFit="1" customWidth="1"/>
    <col min="2" max="2" width="32.00390625" style="25" bestFit="1" customWidth="1"/>
    <col min="3" max="3" width="20.75390625" style="25" customWidth="1"/>
    <col min="4" max="4" width="31.375" style="25" customWidth="1"/>
    <col min="5" max="5" width="28.375" style="25" bestFit="1" customWidth="1"/>
    <col min="6" max="16384" width="9.00390625" style="25" customWidth="1"/>
  </cols>
  <sheetData>
    <row r="1" spans="1:2" ht="18" customHeight="1">
      <c r="A1" s="26"/>
      <c r="B1" s="26" t="s">
        <v>3094</v>
      </c>
    </row>
    <row r="2" spans="2:5" s="24" customFormat="1" ht="20.25">
      <c r="B2" s="181" t="s">
        <v>794</v>
      </c>
      <c r="C2" s="181"/>
      <c r="D2" s="181"/>
      <c r="E2" s="181"/>
    </row>
    <row r="3" ht="20.25" customHeight="1">
      <c r="E3" s="27" t="s">
        <v>3104</v>
      </c>
    </row>
    <row r="4" spans="1:5" ht="31.5" customHeight="1">
      <c r="A4" s="74" t="s">
        <v>2805</v>
      </c>
      <c r="B4" s="74" t="s">
        <v>3105</v>
      </c>
      <c r="C4" s="75" t="s">
        <v>3106</v>
      </c>
      <c r="D4" s="74" t="s">
        <v>3107</v>
      </c>
      <c r="E4" s="74" t="s">
        <v>3108</v>
      </c>
    </row>
    <row r="5" spans="1:5" ht="19.5" customHeight="1">
      <c r="A5" s="119" t="s">
        <v>1396</v>
      </c>
      <c r="B5" s="120" t="s">
        <v>3109</v>
      </c>
      <c r="C5" s="77">
        <f>SUM(C6:C10,C12:C22)</f>
        <v>55936</v>
      </c>
      <c r="D5" s="77">
        <f>SUM(D6:D10,D12:D22)</f>
        <v>34462</v>
      </c>
      <c r="E5" s="77">
        <f>IF(C5=0,"",ROUND(D5/C5*100,1))</f>
        <v>61.6</v>
      </c>
    </row>
    <row r="6" spans="1:5" ht="19.5" customHeight="1">
      <c r="A6" s="6" t="s">
        <v>1397</v>
      </c>
      <c r="B6" s="76" t="s">
        <v>3110</v>
      </c>
      <c r="C6" s="78">
        <v>6917</v>
      </c>
      <c r="D6" s="78">
        <v>4500</v>
      </c>
      <c r="E6" s="77">
        <f aca="true" t="shared" si="0" ref="E6:E31">IF(C6=0,"",ROUND(D6/C6*100,1))</f>
        <v>65.1</v>
      </c>
    </row>
    <row r="7" spans="1:5" ht="19.5" customHeight="1">
      <c r="A7" s="6" t="s">
        <v>1398</v>
      </c>
      <c r="B7" s="76" t="s">
        <v>3111</v>
      </c>
      <c r="C7" s="78">
        <v>11143</v>
      </c>
      <c r="D7" s="78">
        <v>8000</v>
      </c>
      <c r="E7" s="77">
        <f t="shared" si="0"/>
        <v>71.8</v>
      </c>
    </row>
    <row r="8" spans="1:5" ht="19.5" customHeight="1">
      <c r="A8" s="6" t="s">
        <v>1399</v>
      </c>
      <c r="B8" s="76" t="s">
        <v>3112</v>
      </c>
      <c r="C8" s="78"/>
      <c r="D8" s="78"/>
      <c r="E8" s="77">
        <f t="shared" si="0"/>
      </c>
    </row>
    <row r="9" spans="1:5" ht="19.5" customHeight="1">
      <c r="A9" s="6" t="s">
        <v>1400</v>
      </c>
      <c r="B9" s="76" t="s">
        <v>3113</v>
      </c>
      <c r="C9" s="78">
        <v>1261</v>
      </c>
      <c r="D9" s="78">
        <v>1000</v>
      </c>
      <c r="E9" s="77">
        <f t="shared" si="0"/>
        <v>79.3</v>
      </c>
    </row>
    <row r="10" spans="1:5" ht="19.5" customHeight="1">
      <c r="A10" s="6" t="s">
        <v>1401</v>
      </c>
      <c r="B10" s="76" t="s">
        <v>3114</v>
      </c>
      <c r="C10" s="78">
        <v>159</v>
      </c>
      <c r="D10" s="78">
        <v>80</v>
      </c>
      <c r="E10" s="77">
        <f t="shared" si="0"/>
        <v>50.3</v>
      </c>
    </row>
    <row r="11" spans="1:5" ht="19.5" customHeight="1">
      <c r="A11" s="121" t="s">
        <v>1402</v>
      </c>
      <c r="B11" s="79" t="s">
        <v>1393</v>
      </c>
      <c r="C11" s="122"/>
      <c r="D11" s="122"/>
      <c r="E11" s="77">
        <f t="shared" si="0"/>
      </c>
    </row>
    <row r="12" spans="1:5" ht="19.5" customHeight="1">
      <c r="A12" s="6" t="s">
        <v>1403</v>
      </c>
      <c r="B12" s="76" t="s">
        <v>3115</v>
      </c>
      <c r="C12" s="78">
        <v>2034</v>
      </c>
      <c r="D12" s="78">
        <v>1200</v>
      </c>
      <c r="E12" s="77">
        <f t="shared" si="0"/>
        <v>59</v>
      </c>
    </row>
    <row r="13" spans="1:5" ht="19.5" customHeight="1">
      <c r="A13" s="6" t="s">
        <v>1404</v>
      </c>
      <c r="B13" s="76" t="s">
        <v>3116</v>
      </c>
      <c r="C13" s="78">
        <v>1147</v>
      </c>
      <c r="D13" s="78">
        <v>700</v>
      </c>
      <c r="E13" s="77">
        <f t="shared" si="0"/>
        <v>61</v>
      </c>
    </row>
    <row r="14" spans="1:5" ht="19.5" customHeight="1">
      <c r="A14" s="6" t="s">
        <v>1405</v>
      </c>
      <c r="B14" s="76" t="s">
        <v>3117</v>
      </c>
      <c r="C14" s="78">
        <v>1342</v>
      </c>
      <c r="D14" s="78">
        <v>800</v>
      </c>
      <c r="E14" s="77">
        <f t="shared" si="0"/>
        <v>59.6</v>
      </c>
    </row>
    <row r="15" spans="1:5" ht="19.5" customHeight="1">
      <c r="A15" s="6" t="s">
        <v>1406</v>
      </c>
      <c r="B15" s="76" t="s">
        <v>3118</v>
      </c>
      <c r="C15" s="78">
        <v>5954</v>
      </c>
      <c r="D15" s="78">
        <v>650</v>
      </c>
      <c r="E15" s="77">
        <f t="shared" si="0"/>
        <v>10.9</v>
      </c>
    </row>
    <row r="16" spans="1:5" ht="19.5" customHeight="1">
      <c r="A16" s="6" t="s">
        <v>1407</v>
      </c>
      <c r="B16" s="76" t="s">
        <v>3119</v>
      </c>
      <c r="C16" s="78">
        <v>25928</v>
      </c>
      <c r="D16" s="78">
        <v>17500</v>
      </c>
      <c r="E16" s="77">
        <f t="shared" si="0"/>
        <v>67.5</v>
      </c>
    </row>
    <row r="17" spans="1:5" ht="19.5" customHeight="1">
      <c r="A17" s="6" t="s">
        <v>1408</v>
      </c>
      <c r="B17" s="76" t="s">
        <v>3120</v>
      </c>
      <c r="C17" s="78"/>
      <c r="D17" s="78"/>
      <c r="E17" s="77">
        <f t="shared" si="0"/>
      </c>
    </row>
    <row r="18" spans="1:5" ht="19.5" customHeight="1">
      <c r="A18" s="6" t="s">
        <v>1409</v>
      </c>
      <c r="B18" s="76" t="s">
        <v>3121</v>
      </c>
      <c r="C18" s="78"/>
      <c r="D18" s="78"/>
      <c r="E18" s="77">
        <f t="shared" si="0"/>
      </c>
    </row>
    <row r="19" spans="1:5" ht="19.5" customHeight="1">
      <c r="A19" s="6" t="s">
        <v>1410</v>
      </c>
      <c r="B19" s="76" t="s">
        <v>3122</v>
      </c>
      <c r="C19" s="78"/>
      <c r="D19" s="78"/>
      <c r="E19" s="77">
        <f t="shared" si="0"/>
      </c>
    </row>
    <row r="20" spans="1:5" ht="19.5" customHeight="1">
      <c r="A20" s="6" t="s">
        <v>1411</v>
      </c>
      <c r="B20" s="76" t="s">
        <v>3123</v>
      </c>
      <c r="C20" s="78"/>
      <c r="D20" s="78"/>
      <c r="E20" s="77">
        <f t="shared" si="0"/>
      </c>
    </row>
    <row r="21" spans="1:5" ht="19.5" customHeight="1">
      <c r="A21" s="6" t="s">
        <v>1412</v>
      </c>
      <c r="B21" s="76" t="s">
        <v>1394</v>
      </c>
      <c r="C21" s="78">
        <v>51</v>
      </c>
      <c r="D21" s="78">
        <v>32</v>
      </c>
      <c r="E21" s="77">
        <f t="shared" si="0"/>
        <v>62.7</v>
      </c>
    </row>
    <row r="22" spans="1:5" ht="19.5" customHeight="1">
      <c r="A22" s="6" t="s">
        <v>1413</v>
      </c>
      <c r="B22" s="76" t="s">
        <v>3124</v>
      </c>
      <c r="C22" s="78"/>
      <c r="D22" s="78"/>
      <c r="E22" s="77">
        <f t="shared" si="0"/>
      </c>
    </row>
    <row r="23" spans="1:5" ht="21" customHeight="1">
      <c r="A23" s="119" t="s">
        <v>1414</v>
      </c>
      <c r="B23" s="120" t="s">
        <v>3125</v>
      </c>
      <c r="C23" s="77">
        <f>SUM(C24:C31)</f>
        <v>0</v>
      </c>
      <c r="D23" s="77">
        <f>SUM(D24:D31)</f>
        <v>0</v>
      </c>
      <c r="E23" s="77">
        <f t="shared" si="0"/>
      </c>
    </row>
    <row r="24" spans="1:5" ht="19.5" customHeight="1">
      <c r="A24" s="6" t="s">
        <v>1415</v>
      </c>
      <c r="B24" s="76" t="s">
        <v>3126</v>
      </c>
      <c r="C24" s="78"/>
      <c r="D24" s="78"/>
      <c r="E24" s="77">
        <f>IF(C24=0,"",ROUND(D24/C24*100,1))</f>
      </c>
    </row>
    <row r="25" spans="1:5" ht="19.5" customHeight="1">
      <c r="A25" s="6" t="s">
        <v>1416</v>
      </c>
      <c r="B25" s="76" t="s">
        <v>3127</v>
      </c>
      <c r="C25" s="78"/>
      <c r="D25" s="78"/>
      <c r="E25" s="77">
        <f t="shared" si="0"/>
      </c>
    </row>
    <row r="26" spans="1:5" ht="19.5" customHeight="1">
      <c r="A26" s="6" t="s">
        <v>1417</v>
      </c>
      <c r="B26" s="76" t="s">
        <v>0</v>
      </c>
      <c r="C26" s="78"/>
      <c r="D26" s="78"/>
      <c r="E26" s="77">
        <f t="shared" si="0"/>
      </c>
    </row>
    <row r="27" spans="1:5" ht="19.5" customHeight="1">
      <c r="A27" s="6" t="s">
        <v>1418</v>
      </c>
      <c r="B27" s="76" t="s">
        <v>1</v>
      </c>
      <c r="C27" s="78"/>
      <c r="D27" s="78"/>
      <c r="E27" s="77">
        <f t="shared" si="0"/>
      </c>
    </row>
    <row r="28" spans="1:5" ht="19.5" customHeight="1">
      <c r="A28" s="6" t="s">
        <v>1419</v>
      </c>
      <c r="B28" s="76" t="s">
        <v>2</v>
      </c>
      <c r="C28" s="78"/>
      <c r="D28" s="78"/>
      <c r="E28" s="77">
        <f t="shared" si="0"/>
      </c>
    </row>
    <row r="29" spans="1:5" ht="19.5" customHeight="1">
      <c r="A29" s="6" t="s">
        <v>1420</v>
      </c>
      <c r="B29" s="76" t="s">
        <v>3</v>
      </c>
      <c r="C29" s="78"/>
      <c r="D29" s="78"/>
      <c r="E29" s="77">
        <f t="shared" si="0"/>
      </c>
    </row>
    <row r="30" spans="1:5" s="65" customFormat="1" ht="19.5" customHeight="1">
      <c r="A30" s="6" t="s">
        <v>1421</v>
      </c>
      <c r="B30" s="76" t="s">
        <v>4</v>
      </c>
      <c r="C30" s="78"/>
      <c r="D30" s="78"/>
      <c r="E30" s="77">
        <f t="shared" si="0"/>
      </c>
    </row>
    <row r="31" spans="1:5" s="65" customFormat="1" ht="19.5" customHeight="1">
      <c r="A31" s="6" t="s">
        <v>1422</v>
      </c>
      <c r="B31" s="76" t="s">
        <v>5</v>
      </c>
      <c r="C31" s="78"/>
      <c r="D31" s="78"/>
      <c r="E31" s="77">
        <f t="shared" si="0"/>
      </c>
    </row>
    <row r="32" spans="1:5" s="65" customFormat="1" ht="19.5" customHeight="1">
      <c r="A32" s="81"/>
      <c r="B32" s="76" t="s">
        <v>1395</v>
      </c>
      <c r="C32" s="80"/>
      <c r="D32" s="80"/>
      <c r="E32" s="80"/>
    </row>
    <row r="33" spans="1:5" ht="19.5" customHeight="1">
      <c r="A33" s="6"/>
      <c r="B33" s="76" t="s">
        <v>1395</v>
      </c>
      <c r="C33" s="78"/>
      <c r="D33" s="78"/>
      <c r="E33" s="78"/>
    </row>
    <row r="34" spans="1:5" ht="19.5" customHeight="1">
      <c r="A34" s="119"/>
      <c r="B34" s="123" t="s">
        <v>6</v>
      </c>
      <c r="C34" s="77">
        <f>SUM(C5,C23)</f>
        <v>55936</v>
      </c>
      <c r="D34" s="77">
        <f>SUM(D5,D23)</f>
        <v>34462</v>
      </c>
      <c r="E34" s="77">
        <f>IF(C34=0,"",ROUND(D34/C34*100,1))</f>
        <v>61.6</v>
      </c>
    </row>
    <row r="35" spans="2:5" ht="18.75" customHeight="1">
      <c r="B35" s="182" t="s">
        <v>3096</v>
      </c>
      <c r="C35" s="182"/>
      <c r="D35" s="182"/>
      <c r="E35" s="182"/>
    </row>
    <row r="36" ht="19.5" customHeight="1"/>
    <row r="37" ht="19.5" customHeight="1"/>
    <row r="38" ht="19.5" customHeight="1"/>
    <row r="39" ht="19.5" customHeight="1"/>
  </sheetData>
  <sheetProtection/>
  <mergeCells count="2">
    <mergeCell ref="B2:E2"/>
    <mergeCell ref="B35:E35"/>
  </mergeCells>
  <printOptions horizontalCentered="1"/>
  <pageMargins left="0.47244094488189" right="0.47244094488189" top="0.196850393700787" bottom="0.078740157480315" header="0" footer="0"/>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F1268"/>
  <sheetViews>
    <sheetView tabSelected="1" zoomScalePageLayoutView="0" workbookViewId="0" topLeftCell="A1">
      <pane ySplit="4" topLeftCell="BM155" activePane="bottomLeft" state="frozen"/>
      <selection pane="topLeft" activeCell="A1" sqref="A1"/>
      <selection pane="bottomLeft" activeCell="D770" sqref="D770"/>
    </sheetView>
  </sheetViews>
  <sheetFormatPr defaultColWidth="9.00390625" defaultRowHeight="14.25"/>
  <cols>
    <col min="1" max="1" width="9.00390625" style="92" customWidth="1"/>
    <col min="2" max="2" width="46.75390625" style="92" bestFit="1" customWidth="1"/>
    <col min="3" max="3" width="13.125" style="92" customWidth="1"/>
    <col min="4" max="6" width="12.75390625" style="92" customWidth="1"/>
    <col min="7" max="16384" width="9.00390625" style="92" customWidth="1"/>
  </cols>
  <sheetData>
    <row r="1" spans="1:6" ht="14.25">
      <c r="A1" s="91"/>
      <c r="B1" s="91" t="s">
        <v>3095</v>
      </c>
      <c r="F1" s="93" t="s">
        <v>3096</v>
      </c>
    </row>
    <row r="2" spans="2:6" s="94" customFormat="1" ht="20.25">
      <c r="B2" s="183" t="s">
        <v>795</v>
      </c>
      <c r="C2" s="183"/>
      <c r="D2" s="183"/>
      <c r="E2" s="183"/>
      <c r="F2" s="183"/>
    </row>
    <row r="3" ht="13.5">
      <c r="F3" s="93" t="s">
        <v>3104</v>
      </c>
    </row>
    <row r="4" spans="1:6" ht="45.75" customHeight="1">
      <c r="A4" s="95" t="s">
        <v>2804</v>
      </c>
      <c r="B4" s="96" t="s">
        <v>3105</v>
      </c>
      <c r="C4" s="82" t="s">
        <v>3106</v>
      </c>
      <c r="D4" s="83" t="s">
        <v>3107</v>
      </c>
      <c r="E4" s="82" t="s">
        <v>3108</v>
      </c>
      <c r="F4" s="83" t="s">
        <v>7</v>
      </c>
    </row>
    <row r="5" spans="1:6" ht="19.5" customHeight="1">
      <c r="A5" s="97" t="s">
        <v>1423</v>
      </c>
      <c r="B5" s="98" t="s">
        <v>8</v>
      </c>
      <c r="C5" s="84">
        <f>SUM(C6,C18,C27,C38,C49,C60,C71,C79,C88,C101,C110,C121,C133,C140,C148,C154,C161,C168,C175,C182,C189,C197,C203,C209,C216,C231)</f>
        <v>4386</v>
      </c>
      <c r="D5" s="84">
        <f>SUM(D6,D18,D27,D38,D49,D60,D71,D79,D88,D101,D110,D121,D133,D140,D148,D154,D161,D168,D175,D182,D189,D197,D203,D209,D216,D231)</f>
        <v>4750</v>
      </c>
      <c r="E5" s="85">
        <f aca="true" t="shared" si="0" ref="E5:E68">IF(C5=0,"",ROUND(D5/C5*100,1))</f>
        <v>108.3</v>
      </c>
      <c r="F5" s="106"/>
    </row>
    <row r="6" spans="1:6" ht="19.5" customHeight="1">
      <c r="A6" s="97" t="s">
        <v>1424</v>
      </c>
      <c r="B6" s="99" t="s">
        <v>9</v>
      </c>
      <c r="C6" s="85">
        <f>SUM(C7:C17)</f>
        <v>1</v>
      </c>
      <c r="D6" s="85">
        <f>SUM(D7:D17)</f>
        <v>1</v>
      </c>
      <c r="E6" s="85">
        <f t="shared" si="0"/>
        <v>100</v>
      </c>
      <c r="F6" s="106"/>
    </row>
    <row r="7" spans="1:6" ht="19.5" customHeight="1">
      <c r="A7" s="100" t="s">
        <v>1425</v>
      </c>
      <c r="B7" s="101" t="s">
        <v>10</v>
      </c>
      <c r="C7" s="86"/>
      <c r="D7" s="86"/>
      <c r="E7" s="85">
        <f t="shared" si="0"/>
      </c>
      <c r="F7" s="86"/>
    </row>
    <row r="8" spans="1:6" ht="19.5" customHeight="1">
      <c r="A8" s="100" t="s">
        <v>1426</v>
      </c>
      <c r="B8" s="101" t="s">
        <v>11</v>
      </c>
      <c r="C8" s="86"/>
      <c r="D8" s="86"/>
      <c r="E8" s="85">
        <f t="shared" si="0"/>
      </c>
      <c r="F8" s="86"/>
    </row>
    <row r="9" spans="1:6" ht="19.5" customHeight="1">
      <c r="A9" s="100" t="s">
        <v>1427</v>
      </c>
      <c r="B9" s="102" t="s">
        <v>12</v>
      </c>
      <c r="C9" s="86"/>
      <c r="D9" s="86"/>
      <c r="E9" s="85">
        <f t="shared" si="0"/>
      </c>
      <c r="F9" s="86"/>
    </row>
    <row r="10" spans="1:6" ht="19.5" customHeight="1">
      <c r="A10" s="100" t="s">
        <v>1428</v>
      </c>
      <c r="B10" s="102" t="s">
        <v>13</v>
      </c>
      <c r="C10" s="86">
        <v>1</v>
      </c>
      <c r="D10" s="86">
        <v>1</v>
      </c>
      <c r="E10" s="85">
        <f t="shared" si="0"/>
        <v>100</v>
      </c>
      <c r="F10" s="86"/>
    </row>
    <row r="11" spans="1:6" ht="19.5" customHeight="1">
      <c r="A11" s="100" t="s">
        <v>1429</v>
      </c>
      <c r="B11" s="102" t="s">
        <v>14</v>
      </c>
      <c r="C11" s="86"/>
      <c r="D11" s="86"/>
      <c r="E11" s="85">
        <f t="shared" si="0"/>
      </c>
      <c r="F11" s="86"/>
    </row>
    <row r="12" spans="1:6" ht="19.5" customHeight="1">
      <c r="A12" s="100" t="s">
        <v>1430</v>
      </c>
      <c r="B12" s="103" t="s">
        <v>15</v>
      </c>
      <c r="C12" s="86"/>
      <c r="D12" s="86"/>
      <c r="E12" s="85">
        <f t="shared" si="0"/>
      </c>
      <c r="F12" s="86"/>
    </row>
    <row r="13" spans="1:6" ht="19.5" customHeight="1">
      <c r="A13" s="100" t="s">
        <v>1431</v>
      </c>
      <c r="B13" s="103" t="s">
        <v>16</v>
      </c>
      <c r="C13" s="86"/>
      <c r="D13" s="86"/>
      <c r="E13" s="85">
        <f t="shared" si="0"/>
      </c>
      <c r="F13" s="86"/>
    </row>
    <row r="14" spans="1:6" ht="19.5" customHeight="1">
      <c r="A14" s="100" t="s">
        <v>1432</v>
      </c>
      <c r="B14" s="103" t="s">
        <v>17</v>
      </c>
      <c r="C14" s="86"/>
      <c r="D14" s="86"/>
      <c r="E14" s="85">
        <f t="shared" si="0"/>
      </c>
      <c r="F14" s="86"/>
    </row>
    <row r="15" spans="1:6" ht="19.5" customHeight="1">
      <c r="A15" s="100" t="s">
        <v>1433</v>
      </c>
      <c r="B15" s="103" t="s">
        <v>18</v>
      </c>
      <c r="C15" s="86"/>
      <c r="D15" s="86"/>
      <c r="E15" s="85">
        <f t="shared" si="0"/>
      </c>
      <c r="F15" s="86"/>
    </row>
    <row r="16" spans="1:6" ht="19.5" customHeight="1">
      <c r="A16" s="100" t="s">
        <v>1434</v>
      </c>
      <c r="B16" s="103" t="s">
        <v>19</v>
      </c>
      <c r="C16" s="86"/>
      <c r="D16" s="86"/>
      <c r="E16" s="85">
        <f t="shared" si="0"/>
      </c>
      <c r="F16" s="86"/>
    </row>
    <row r="17" spans="1:6" ht="19.5" customHeight="1">
      <c r="A17" s="100" t="s">
        <v>1435</v>
      </c>
      <c r="B17" s="103" t="s">
        <v>20</v>
      </c>
      <c r="C17" s="86"/>
      <c r="D17" s="86"/>
      <c r="E17" s="85">
        <f t="shared" si="0"/>
      </c>
      <c r="F17" s="86"/>
    </row>
    <row r="18" spans="1:6" ht="19.5" customHeight="1">
      <c r="A18" s="97" t="s">
        <v>1436</v>
      </c>
      <c r="B18" s="99" t="s">
        <v>21</v>
      </c>
      <c r="C18" s="85">
        <f>SUM(C19:C26)</f>
        <v>0</v>
      </c>
      <c r="D18" s="85">
        <f>SUM(D19:D26)</f>
        <v>0</v>
      </c>
      <c r="E18" s="85">
        <f t="shared" si="0"/>
      </c>
      <c r="F18" s="106"/>
    </row>
    <row r="19" spans="1:6" ht="19.5" customHeight="1">
      <c r="A19" s="100" t="s">
        <v>1437</v>
      </c>
      <c r="B19" s="101" t="s">
        <v>10</v>
      </c>
      <c r="C19" s="86"/>
      <c r="D19" s="86"/>
      <c r="E19" s="85">
        <f t="shared" si="0"/>
      </c>
      <c r="F19" s="86"/>
    </row>
    <row r="20" spans="1:6" ht="19.5" customHeight="1">
      <c r="A20" s="100" t="s">
        <v>1438</v>
      </c>
      <c r="B20" s="101" t="s">
        <v>11</v>
      </c>
      <c r="C20" s="86"/>
      <c r="D20" s="86"/>
      <c r="E20" s="85">
        <f t="shared" si="0"/>
      </c>
      <c r="F20" s="86"/>
    </row>
    <row r="21" spans="1:6" ht="19.5" customHeight="1">
      <c r="A21" s="100" t="s">
        <v>1439</v>
      </c>
      <c r="B21" s="102" t="s">
        <v>12</v>
      </c>
      <c r="C21" s="86"/>
      <c r="D21" s="86"/>
      <c r="E21" s="85">
        <f t="shared" si="0"/>
      </c>
      <c r="F21" s="86"/>
    </row>
    <row r="22" spans="1:6" ht="19.5" customHeight="1">
      <c r="A22" s="100" t="s">
        <v>1440</v>
      </c>
      <c r="B22" s="102" t="s">
        <v>22</v>
      </c>
      <c r="C22" s="86"/>
      <c r="D22" s="86"/>
      <c r="E22" s="85">
        <f t="shared" si="0"/>
      </c>
      <c r="F22" s="86"/>
    </row>
    <row r="23" spans="1:6" ht="19.5" customHeight="1">
      <c r="A23" s="100" t="s">
        <v>1441</v>
      </c>
      <c r="B23" s="102" t="s">
        <v>23</v>
      </c>
      <c r="C23" s="86"/>
      <c r="D23" s="86"/>
      <c r="E23" s="85">
        <f t="shared" si="0"/>
      </c>
      <c r="F23" s="86"/>
    </row>
    <row r="24" spans="1:6" ht="19.5" customHeight="1">
      <c r="A24" s="100" t="s">
        <v>1442</v>
      </c>
      <c r="B24" s="102" t="s">
        <v>24</v>
      </c>
      <c r="C24" s="86"/>
      <c r="D24" s="86"/>
      <c r="E24" s="85">
        <f t="shared" si="0"/>
      </c>
      <c r="F24" s="86"/>
    </row>
    <row r="25" spans="1:6" ht="19.5" customHeight="1">
      <c r="A25" s="100" t="s">
        <v>1443</v>
      </c>
      <c r="B25" s="102" t="s">
        <v>19</v>
      </c>
      <c r="C25" s="86"/>
      <c r="D25" s="86"/>
      <c r="E25" s="85">
        <f t="shared" si="0"/>
      </c>
      <c r="F25" s="86"/>
    </row>
    <row r="26" spans="1:6" ht="19.5" customHeight="1">
      <c r="A26" s="100" t="s">
        <v>1444</v>
      </c>
      <c r="B26" s="102" t="s">
        <v>25</v>
      </c>
      <c r="C26" s="86"/>
      <c r="D26" s="86"/>
      <c r="E26" s="85">
        <f t="shared" si="0"/>
      </c>
      <c r="F26" s="86"/>
    </row>
    <row r="27" spans="1:6" ht="19.5" customHeight="1">
      <c r="A27" s="97" t="s">
        <v>1445</v>
      </c>
      <c r="B27" s="99" t="s">
        <v>26</v>
      </c>
      <c r="C27" s="85">
        <f>SUM(C28:C37)</f>
        <v>4260</v>
      </c>
      <c r="D27" s="85">
        <f>SUM(D28:D37)</f>
        <v>4592</v>
      </c>
      <c r="E27" s="85">
        <f t="shared" si="0"/>
        <v>107.8</v>
      </c>
      <c r="F27" s="106"/>
    </row>
    <row r="28" spans="1:6" ht="19.5" customHeight="1">
      <c r="A28" s="100" t="s">
        <v>1446</v>
      </c>
      <c r="B28" s="101" t="s">
        <v>10</v>
      </c>
      <c r="C28" s="86">
        <v>4006</v>
      </c>
      <c r="D28" s="86">
        <v>4200</v>
      </c>
      <c r="E28" s="85">
        <f t="shared" si="0"/>
        <v>104.8</v>
      </c>
      <c r="F28" s="86"/>
    </row>
    <row r="29" spans="1:6" ht="19.5" customHeight="1">
      <c r="A29" s="100" t="s">
        <v>1447</v>
      </c>
      <c r="B29" s="101" t="s">
        <v>11</v>
      </c>
      <c r="C29" s="86"/>
      <c r="D29" s="86"/>
      <c r="E29" s="85">
        <f t="shared" si="0"/>
      </c>
      <c r="F29" s="86"/>
    </row>
    <row r="30" spans="1:6" ht="19.5" customHeight="1">
      <c r="A30" s="100" t="s">
        <v>1448</v>
      </c>
      <c r="B30" s="102" t="s">
        <v>12</v>
      </c>
      <c r="C30" s="86">
        <v>179</v>
      </c>
      <c r="D30" s="86">
        <v>240</v>
      </c>
      <c r="E30" s="85">
        <f t="shared" si="0"/>
        <v>134.1</v>
      </c>
      <c r="F30" s="86"/>
    </row>
    <row r="31" spans="1:6" ht="19.5" customHeight="1">
      <c r="A31" s="100" t="s">
        <v>1449</v>
      </c>
      <c r="B31" s="102" t="s">
        <v>27</v>
      </c>
      <c r="C31" s="86"/>
      <c r="D31" s="86"/>
      <c r="E31" s="85">
        <f t="shared" si="0"/>
      </c>
      <c r="F31" s="86"/>
    </row>
    <row r="32" spans="1:6" s="107" customFormat="1" ht="19.5" customHeight="1">
      <c r="A32" s="104" t="s">
        <v>1450</v>
      </c>
      <c r="B32" s="105" t="s">
        <v>28</v>
      </c>
      <c r="C32" s="86"/>
      <c r="D32" s="86"/>
      <c r="E32" s="85">
        <f t="shared" si="0"/>
      </c>
      <c r="F32" s="106"/>
    </row>
    <row r="33" spans="1:6" ht="19.5" customHeight="1">
      <c r="A33" s="100" t="s">
        <v>1451</v>
      </c>
      <c r="B33" s="101" t="s">
        <v>29</v>
      </c>
      <c r="C33" s="86"/>
      <c r="D33" s="86"/>
      <c r="E33" s="85">
        <f t="shared" si="0"/>
      </c>
      <c r="F33" s="86"/>
    </row>
    <row r="34" spans="1:6" ht="19.5" customHeight="1">
      <c r="A34" s="100" t="s">
        <v>1452</v>
      </c>
      <c r="B34" s="101" t="s">
        <v>30</v>
      </c>
      <c r="C34" s="86">
        <v>75</v>
      </c>
      <c r="D34" s="86">
        <v>152</v>
      </c>
      <c r="E34" s="85">
        <f t="shared" si="0"/>
        <v>202.7</v>
      </c>
      <c r="F34" s="86"/>
    </row>
    <row r="35" spans="1:6" ht="19.5" customHeight="1">
      <c r="A35" s="100" t="s">
        <v>1453</v>
      </c>
      <c r="B35" s="102" t="s">
        <v>31</v>
      </c>
      <c r="C35" s="86"/>
      <c r="D35" s="86"/>
      <c r="E35" s="85">
        <f t="shared" si="0"/>
      </c>
      <c r="F35" s="86"/>
    </row>
    <row r="36" spans="1:6" ht="19.5" customHeight="1">
      <c r="A36" s="100" t="s">
        <v>1454</v>
      </c>
      <c r="B36" s="102" t="s">
        <v>19</v>
      </c>
      <c r="C36" s="86"/>
      <c r="D36" s="86"/>
      <c r="E36" s="85">
        <f t="shared" si="0"/>
      </c>
      <c r="F36" s="86"/>
    </row>
    <row r="37" spans="1:6" ht="19.5" customHeight="1">
      <c r="A37" s="100" t="s">
        <v>1455</v>
      </c>
      <c r="B37" s="102" t="s">
        <v>32</v>
      </c>
      <c r="C37" s="86"/>
      <c r="D37" s="86"/>
      <c r="E37" s="85">
        <f t="shared" si="0"/>
      </c>
      <c r="F37" s="86"/>
    </row>
    <row r="38" spans="1:6" ht="19.5" customHeight="1">
      <c r="A38" s="97" t="s">
        <v>1456</v>
      </c>
      <c r="B38" s="99" t="s">
        <v>33</v>
      </c>
      <c r="C38" s="85">
        <f>SUM(C39:C48)</f>
        <v>0</v>
      </c>
      <c r="D38" s="85">
        <f>SUM(D39:D48)</f>
        <v>0</v>
      </c>
      <c r="E38" s="85">
        <f t="shared" si="0"/>
      </c>
      <c r="F38" s="106"/>
    </row>
    <row r="39" spans="1:6" ht="19.5" customHeight="1">
      <c r="A39" s="100" t="s">
        <v>1457</v>
      </c>
      <c r="B39" s="101" t="s">
        <v>10</v>
      </c>
      <c r="C39" s="86"/>
      <c r="D39" s="86"/>
      <c r="E39" s="85">
        <f t="shared" si="0"/>
      </c>
      <c r="F39" s="86"/>
    </row>
    <row r="40" spans="1:6" ht="19.5" customHeight="1">
      <c r="A40" s="100" t="s">
        <v>1458</v>
      </c>
      <c r="B40" s="101" t="s">
        <v>11</v>
      </c>
      <c r="C40" s="86"/>
      <c r="D40" s="86"/>
      <c r="E40" s="85">
        <f t="shared" si="0"/>
      </c>
      <c r="F40" s="86"/>
    </row>
    <row r="41" spans="1:6" ht="19.5" customHeight="1">
      <c r="A41" s="100" t="s">
        <v>1459</v>
      </c>
      <c r="B41" s="102" t="s">
        <v>12</v>
      </c>
      <c r="C41" s="86"/>
      <c r="D41" s="86"/>
      <c r="E41" s="85">
        <f t="shared" si="0"/>
      </c>
      <c r="F41" s="86"/>
    </row>
    <row r="42" spans="1:6" ht="19.5" customHeight="1">
      <c r="A42" s="100" t="s">
        <v>1460</v>
      </c>
      <c r="B42" s="102" t="s">
        <v>34</v>
      </c>
      <c r="C42" s="86"/>
      <c r="D42" s="86"/>
      <c r="E42" s="85">
        <f t="shared" si="0"/>
      </c>
      <c r="F42" s="86"/>
    </row>
    <row r="43" spans="1:6" ht="19.5" customHeight="1">
      <c r="A43" s="100" t="s">
        <v>1461</v>
      </c>
      <c r="B43" s="102" t="s">
        <v>35</v>
      </c>
      <c r="C43" s="86"/>
      <c r="D43" s="86"/>
      <c r="E43" s="85">
        <f t="shared" si="0"/>
      </c>
      <c r="F43" s="86"/>
    </row>
    <row r="44" spans="1:6" ht="19.5" customHeight="1">
      <c r="A44" s="100" t="s">
        <v>1462</v>
      </c>
      <c r="B44" s="101" t="s">
        <v>36</v>
      </c>
      <c r="C44" s="86"/>
      <c r="D44" s="86"/>
      <c r="E44" s="85">
        <f t="shared" si="0"/>
      </c>
      <c r="F44" s="86"/>
    </row>
    <row r="45" spans="1:6" ht="19.5" customHeight="1">
      <c r="A45" s="100" t="s">
        <v>1463</v>
      </c>
      <c r="B45" s="101" t="s">
        <v>37</v>
      </c>
      <c r="C45" s="86"/>
      <c r="D45" s="86"/>
      <c r="E45" s="85">
        <f t="shared" si="0"/>
      </c>
      <c r="F45" s="86"/>
    </row>
    <row r="46" spans="1:6" ht="19.5" customHeight="1">
      <c r="A46" s="100" t="s">
        <v>1464</v>
      </c>
      <c r="B46" s="101" t="s">
        <v>38</v>
      </c>
      <c r="C46" s="86"/>
      <c r="D46" s="86"/>
      <c r="E46" s="85">
        <f t="shared" si="0"/>
      </c>
      <c r="F46" s="86"/>
    </row>
    <row r="47" spans="1:6" s="107" customFormat="1" ht="19.5" customHeight="1">
      <c r="A47" s="104" t="s">
        <v>1465</v>
      </c>
      <c r="B47" s="108" t="s">
        <v>19</v>
      </c>
      <c r="C47" s="86"/>
      <c r="D47" s="86"/>
      <c r="E47" s="85">
        <f t="shared" si="0"/>
      </c>
      <c r="F47" s="86"/>
    </row>
    <row r="48" spans="1:6" ht="19.5" customHeight="1">
      <c r="A48" s="100" t="s">
        <v>1466</v>
      </c>
      <c r="B48" s="102" t="s">
        <v>39</v>
      </c>
      <c r="C48" s="86"/>
      <c r="D48" s="86"/>
      <c r="E48" s="85">
        <f t="shared" si="0"/>
      </c>
      <c r="F48" s="86"/>
    </row>
    <row r="49" spans="1:6" ht="19.5" customHeight="1">
      <c r="A49" s="97" t="s">
        <v>1467</v>
      </c>
      <c r="B49" s="109" t="s">
        <v>40</v>
      </c>
      <c r="C49" s="85">
        <f>SUM(C50:C59)</f>
        <v>9</v>
      </c>
      <c r="D49" s="85">
        <f>SUM(D50:D59)</f>
        <v>10</v>
      </c>
      <c r="E49" s="85">
        <f t="shared" si="0"/>
        <v>111.1</v>
      </c>
      <c r="F49" s="106"/>
    </row>
    <row r="50" spans="1:6" ht="19.5" customHeight="1">
      <c r="A50" s="100" t="s">
        <v>1468</v>
      </c>
      <c r="B50" s="102" t="s">
        <v>10</v>
      </c>
      <c r="C50" s="86"/>
      <c r="D50" s="86"/>
      <c r="E50" s="85">
        <f t="shared" si="0"/>
      </c>
      <c r="F50" s="86"/>
    </row>
    <row r="51" spans="1:6" ht="19.5" customHeight="1">
      <c r="A51" s="100" t="s">
        <v>1469</v>
      </c>
      <c r="B51" s="103" t="s">
        <v>11</v>
      </c>
      <c r="C51" s="86"/>
      <c r="D51" s="86"/>
      <c r="E51" s="85">
        <f t="shared" si="0"/>
      </c>
      <c r="F51" s="86"/>
    </row>
    <row r="52" spans="1:6" ht="19.5" customHeight="1">
      <c r="A52" s="100" t="s">
        <v>1470</v>
      </c>
      <c r="B52" s="101" t="s">
        <v>12</v>
      </c>
      <c r="C52" s="86"/>
      <c r="D52" s="86"/>
      <c r="E52" s="85">
        <f t="shared" si="0"/>
      </c>
      <c r="F52" s="86"/>
    </row>
    <row r="53" spans="1:6" ht="19.5" customHeight="1">
      <c r="A53" s="100" t="s">
        <v>1471</v>
      </c>
      <c r="B53" s="101" t="s">
        <v>41</v>
      </c>
      <c r="C53" s="86"/>
      <c r="D53" s="86"/>
      <c r="E53" s="85">
        <f t="shared" si="0"/>
      </c>
      <c r="F53" s="86"/>
    </row>
    <row r="54" spans="1:6" ht="19.5" customHeight="1">
      <c r="A54" s="100" t="s">
        <v>1472</v>
      </c>
      <c r="B54" s="101" t="s">
        <v>42</v>
      </c>
      <c r="C54" s="86">
        <v>2</v>
      </c>
      <c r="D54" s="86"/>
      <c r="E54" s="85">
        <f t="shared" si="0"/>
        <v>0</v>
      </c>
      <c r="F54" s="86"/>
    </row>
    <row r="55" spans="1:6" ht="19.5" customHeight="1">
      <c r="A55" s="100" t="s">
        <v>1473</v>
      </c>
      <c r="B55" s="102" t="s">
        <v>43</v>
      </c>
      <c r="C55" s="86"/>
      <c r="D55" s="86"/>
      <c r="E55" s="85">
        <f t="shared" si="0"/>
      </c>
      <c r="F55" s="86"/>
    </row>
    <row r="56" spans="1:6" ht="19.5" customHeight="1">
      <c r="A56" s="100" t="s">
        <v>1474</v>
      </c>
      <c r="B56" s="102" t="s">
        <v>44</v>
      </c>
      <c r="C56" s="86">
        <v>2</v>
      </c>
      <c r="D56" s="86"/>
      <c r="E56" s="85">
        <f t="shared" si="0"/>
        <v>0</v>
      </c>
      <c r="F56" s="86"/>
    </row>
    <row r="57" spans="1:6" ht="19.5" customHeight="1">
      <c r="A57" s="100" t="s">
        <v>1475</v>
      </c>
      <c r="B57" s="102" t="s">
        <v>45</v>
      </c>
      <c r="C57" s="86"/>
      <c r="D57" s="86"/>
      <c r="E57" s="85">
        <f t="shared" si="0"/>
      </c>
      <c r="F57" s="86"/>
    </row>
    <row r="58" spans="1:6" ht="19.5" customHeight="1">
      <c r="A58" s="100" t="s">
        <v>1476</v>
      </c>
      <c r="B58" s="101" t="s">
        <v>19</v>
      </c>
      <c r="C58" s="86"/>
      <c r="D58" s="86"/>
      <c r="E58" s="85">
        <f t="shared" si="0"/>
      </c>
      <c r="F58" s="86"/>
    </row>
    <row r="59" spans="1:6" ht="19.5" customHeight="1">
      <c r="A59" s="100" t="s">
        <v>1477</v>
      </c>
      <c r="B59" s="102" t="s">
        <v>46</v>
      </c>
      <c r="C59" s="86">
        <v>5</v>
      </c>
      <c r="D59" s="86">
        <v>10</v>
      </c>
      <c r="E59" s="85">
        <f t="shared" si="0"/>
        <v>200</v>
      </c>
      <c r="F59" s="86"/>
    </row>
    <row r="60" spans="1:6" ht="19.5" customHeight="1">
      <c r="A60" s="97" t="s">
        <v>1478</v>
      </c>
      <c r="B60" s="99" t="s">
        <v>47</v>
      </c>
      <c r="C60" s="85">
        <f>SUM(C61:C70)</f>
        <v>4</v>
      </c>
      <c r="D60" s="85">
        <f>SUM(D61:D70)</f>
        <v>5</v>
      </c>
      <c r="E60" s="85">
        <f t="shared" si="0"/>
        <v>125</v>
      </c>
      <c r="F60" s="106"/>
    </row>
    <row r="61" spans="1:6" ht="19.5" customHeight="1">
      <c r="A61" s="100" t="s">
        <v>1479</v>
      </c>
      <c r="B61" s="102" t="s">
        <v>10</v>
      </c>
      <c r="C61" s="86"/>
      <c r="D61" s="86"/>
      <c r="E61" s="85">
        <f t="shared" si="0"/>
      </c>
      <c r="F61" s="86"/>
    </row>
    <row r="62" spans="1:6" ht="19.5" customHeight="1">
      <c r="A62" s="100" t="s">
        <v>1480</v>
      </c>
      <c r="B62" s="103" t="s">
        <v>11</v>
      </c>
      <c r="C62" s="86"/>
      <c r="D62" s="86"/>
      <c r="E62" s="85">
        <f t="shared" si="0"/>
      </c>
      <c r="F62" s="86"/>
    </row>
    <row r="63" spans="1:6" ht="19.5" customHeight="1">
      <c r="A63" s="100" t="s">
        <v>1481</v>
      </c>
      <c r="B63" s="103" t="s">
        <v>12</v>
      </c>
      <c r="C63" s="86"/>
      <c r="D63" s="86"/>
      <c r="E63" s="85">
        <f t="shared" si="0"/>
      </c>
      <c r="F63" s="86"/>
    </row>
    <row r="64" spans="1:6" ht="19.5" customHeight="1">
      <c r="A64" s="100" t="s">
        <v>1482</v>
      </c>
      <c r="B64" s="103" t="s">
        <v>48</v>
      </c>
      <c r="C64" s="86"/>
      <c r="D64" s="86"/>
      <c r="E64" s="85">
        <f t="shared" si="0"/>
      </c>
      <c r="F64" s="86"/>
    </row>
    <row r="65" spans="1:6" ht="19.5" customHeight="1">
      <c r="A65" s="100" t="s">
        <v>1483</v>
      </c>
      <c r="B65" s="103" t="s">
        <v>49</v>
      </c>
      <c r="C65" s="86"/>
      <c r="D65" s="86"/>
      <c r="E65" s="85">
        <f t="shared" si="0"/>
      </c>
      <c r="F65" s="86"/>
    </row>
    <row r="66" spans="1:6" ht="19.5" customHeight="1">
      <c r="A66" s="100" t="s">
        <v>1484</v>
      </c>
      <c r="B66" s="103" t="s">
        <v>50</v>
      </c>
      <c r="C66" s="86"/>
      <c r="D66" s="86"/>
      <c r="E66" s="85">
        <f t="shared" si="0"/>
      </c>
      <c r="F66" s="86"/>
    </row>
    <row r="67" spans="1:6" ht="19.5" customHeight="1">
      <c r="A67" s="100" t="s">
        <v>1485</v>
      </c>
      <c r="B67" s="101" t="s">
        <v>51</v>
      </c>
      <c r="C67" s="86"/>
      <c r="D67" s="86"/>
      <c r="E67" s="85">
        <f t="shared" si="0"/>
      </c>
      <c r="F67" s="86"/>
    </row>
    <row r="68" spans="1:6" ht="19.5" customHeight="1">
      <c r="A68" s="100" t="s">
        <v>1486</v>
      </c>
      <c r="B68" s="102" t="s">
        <v>52</v>
      </c>
      <c r="C68" s="86"/>
      <c r="D68" s="86"/>
      <c r="E68" s="85">
        <f t="shared" si="0"/>
      </c>
      <c r="F68" s="86"/>
    </row>
    <row r="69" spans="1:6" ht="19.5" customHeight="1">
      <c r="A69" s="100" t="s">
        <v>1487</v>
      </c>
      <c r="B69" s="102" t="s">
        <v>19</v>
      </c>
      <c r="C69" s="86">
        <v>4</v>
      </c>
      <c r="D69" s="86">
        <v>5</v>
      </c>
      <c r="E69" s="85">
        <f aca="true" t="shared" si="1" ref="E69:E132">IF(C69=0,"",ROUND(D69/C69*100,1))</f>
        <v>125</v>
      </c>
      <c r="F69" s="86"/>
    </row>
    <row r="70" spans="1:6" ht="19.5" customHeight="1">
      <c r="A70" s="100" t="s">
        <v>1488</v>
      </c>
      <c r="B70" s="102" t="s">
        <v>53</v>
      </c>
      <c r="C70" s="86"/>
      <c r="D70" s="86"/>
      <c r="E70" s="85">
        <f t="shared" si="1"/>
      </c>
      <c r="F70" s="86"/>
    </row>
    <row r="71" spans="1:6" ht="19.5" customHeight="1">
      <c r="A71" s="97" t="s">
        <v>1489</v>
      </c>
      <c r="B71" s="99" t="s">
        <v>54</v>
      </c>
      <c r="C71" s="85">
        <f>SUM(C72:C78)</f>
        <v>0</v>
      </c>
      <c r="D71" s="85">
        <f>SUM(D72:D78)</f>
        <v>0</v>
      </c>
      <c r="E71" s="85">
        <f t="shared" si="1"/>
      </c>
      <c r="F71" s="106"/>
    </row>
    <row r="72" spans="1:6" ht="19.5" customHeight="1">
      <c r="A72" s="100" t="s">
        <v>1490</v>
      </c>
      <c r="B72" s="101" t="s">
        <v>10</v>
      </c>
      <c r="C72" s="86"/>
      <c r="D72" s="86"/>
      <c r="E72" s="85">
        <f t="shared" si="1"/>
      </c>
      <c r="F72" s="86"/>
    </row>
    <row r="73" spans="1:6" ht="19.5" customHeight="1">
      <c r="A73" s="100" t="s">
        <v>1491</v>
      </c>
      <c r="B73" s="101" t="s">
        <v>11</v>
      </c>
      <c r="C73" s="86"/>
      <c r="D73" s="86"/>
      <c r="E73" s="85">
        <f t="shared" si="1"/>
      </c>
      <c r="F73" s="86"/>
    </row>
    <row r="74" spans="1:6" ht="19.5" customHeight="1">
      <c r="A74" s="100" t="s">
        <v>1492</v>
      </c>
      <c r="B74" s="102" t="s">
        <v>12</v>
      </c>
      <c r="C74" s="86"/>
      <c r="D74" s="86"/>
      <c r="E74" s="85">
        <f t="shared" si="1"/>
      </c>
      <c r="F74" s="86"/>
    </row>
    <row r="75" spans="1:6" s="107" customFormat="1" ht="19.5" customHeight="1">
      <c r="A75" s="104" t="s">
        <v>1493</v>
      </c>
      <c r="B75" s="108" t="s">
        <v>51</v>
      </c>
      <c r="C75" s="86"/>
      <c r="D75" s="86"/>
      <c r="E75" s="85">
        <f t="shared" si="1"/>
      </c>
      <c r="F75" s="86"/>
    </row>
    <row r="76" spans="1:6" s="107" customFormat="1" ht="19.5" customHeight="1">
      <c r="A76" s="104" t="s">
        <v>2646</v>
      </c>
      <c r="B76" s="105" t="s">
        <v>55</v>
      </c>
      <c r="C76" s="86"/>
      <c r="D76" s="86"/>
      <c r="E76" s="85">
        <f t="shared" si="1"/>
      </c>
      <c r="F76" s="106"/>
    </row>
    <row r="77" spans="1:6" ht="19.5" customHeight="1">
      <c r="A77" s="100" t="s">
        <v>1494</v>
      </c>
      <c r="B77" s="102" t="s">
        <v>19</v>
      </c>
      <c r="C77" s="86"/>
      <c r="D77" s="86"/>
      <c r="E77" s="85">
        <f t="shared" si="1"/>
      </c>
      <c r="F77" s="86"/>
    </row>
    <row r="78" spans="1:6" ht="19.5" customHeight="1">
      <c r="A78" s="100" t="s">
        <v>1495</v>
      </c>
      <c r="B78" s="102" t="s">
        <v>56</v>
      </c>
      <c r="C78" s="86"/>
      <c r="D78" s="86"/>
      <c r="E78" s="85">
        <f t="shared" si="1"/>
      </c>
      <c r="F78" s="86"/>
    </row>
    <row r="79" spans="1:6" ht="19.5" customHeight="1">
      <c r="A79" s="97" t="s">
        <v>1496</v>
      </c>
      <c r="B79" s="109" t="s">
        <v>57</v>
      </c>
      <c r="C79" s="85">
        <f>SUM(C80:C87)</f>
        <v>0</v>
      </c>
      <c r="D79" s="85">
        <f>SUM(D80:D87)</f>
        <v>0</v>
      </c>
      <c r="E79" s="85">
        <f t="shared" si="1"/>
      </c>
      <c r="F79" s="106"/>
    </row>
    <row r="80" spans="1:6" ht="19.5" customHeight="1">
      <c r="A80" s="100" t="s">
        <v>1497</v>
      </c>
      <c r="B80" s="101" t="s">
        <v>10</v>
      </c>
      <c r="C80" s="86"/>
      <c r="D80" s="86"/>
      <c r="E80" s="85">
        <f t="shared" si="1"/>
      </c>
      <c r="F80" s="86"/>
    </row>
    <row r="81" spans="1:6" ht="19.5" customHeight="1">
      <c r="A81" s="100" t="s">
        <v>1498</v>
      </c>
      <c r="B81" s="101" t="s">
        <v>11</v>
      </c>
      <c r="C81" s="86"/>
      <c r="D81" s="86"/>
      <c r="E81" s="85">
        <f t="shared" si="1"/>
      </c>
      <c r="F81" s="86"/>
    </row>
    <row r="82" spans="1:6" ht="19.5" customHeight="1">
      <c r="A82" s="100" t="s">
        <v>1499</v>
      </c>
      <c r="B82" s="101" t="s">
        <v>12</v>
      </c>
      <c r="C82" s="86"/>
      <c r="D82" s="86"/>
      <c r="E82" s="85">
        <f t="shared" si="1"/>
      </c>
      <c r="F82" s="86"/>
    </row>
    <row r="83" spans="1:6" ht="19.5" customHeight="1">
      <c r="A83" s="100" t="s">
        <v>1500</v>
      </c>
      <c r="B83" s="102" t="s">
        <v>58</v>
      </c>
      <c r="C83" s="86"/>
      <c r="D83" s="86"/>
      <c r="E83" s="85">
        <f t="shared" si="1"/>
      </c>
      <c r="F83" s="86"/>
    </row>
    <row r="84" spans="1:6" ht="19.5" customHeight="1">
      <c r="A84" s="100" t="s">
        <v>1501</v>
      </c>
      <c r="B84" s="102" t="s">
        <v>59</v>
      </c>
      <c r="C84" s="86"/>
      <c r="D84" s="86"/>
      <c r="E84" s="85">
        <f t="shared" si="1"/>
      </c>
      <c r="F84" s="86"/>
    </row>
    <row r="85" spans="1:6" ht="19.5" customHeight="1">
      <c r="A85" s="100" t="s">
        <v>1502</v>
      </c>
      <c r="B85" s="102" t="s">
        <v>51</v>
      </c>
      <c r="C85" s="86"/>
      <c r="D85" s="86"/>
      <c r="E85" s="85">
        <f t="shared" si="1"/>
      </c>
      <c r="F85" s="86"/>
    </row>
    <row r="86" spans="1:6" ht="19.5" customHeight="1">
      <c r="A86" s="100" t="s">
        <v>1503</v>
      </c>
      <c r="B86" s="102" t="s">
        <v>19</v>
      </c>
      <c r="C86" s="86"/>
      <c r="D86" s="86"/>
      <c r="E86" s="85">
        <f t="shared" si="1"/>
      </c>
      <c r="F86" s="86"/>
    </row>
    <row r="87" spans="1:6" ht="19.5" customHeight="1">
      <c r="A87" s="100" t="s">
        <v>1504</v>
      </c>
      <c r="B87" s="103" t="s">
        <v>60</v>
      </c>
      <c r="C87" s="86"/>
      <c r="D87" s="86"/>
      <c r="E87" s="85">
        <f t="shared" si="1"/>
      </c>
      <c r="F87" s="86"/>
    </row>
    <row r="88" spans="1:6" ht="19.5" customHeight="1">
      <c r="A88" s="97" t="s">
        <v>1505</v>
      </c>
      <c r="B88" s="99" t="s">
        <v>61</v>
      </c>
      <c r="C88" s="85">
        <f>SUM(C89:C100)</f>
        <v>0</v>
      </c>
      <c r="D88" s="85">
        <f>SUM(D89:D100)</f>
        <v>0</v>
      </c>
      <c r="E88" s="85">
        <f t="shared" si="1"/>
      </c>
      <c r="F88" s="106"/>
    </row>
    <row r="89" spans="1:6" ht="19.5" customHeight="1">
      <c r="A89" s="100" t="s">
        <v>1506</v>
      </c>
      <c r="B89" s="101" t="s">
        <v>10</v>
      </c>
      <c r="C89" s="86"/>
      <c r="D89" s="86"/>
      <c r="E89" s="85">
        <f t="shared" si="1"/>
      </c>
      <c r="F89" s="86"/>
    </row>
    <row r="90" spans="1:6" ht="19.5" customHeight="1">
      <c r="A90" s="100" t="s">
        <v>1507</v>
      </c>
      <c r="B90" s="102" t="s">
        <v>11</v>
      </c>
      <c r="C90" s="86"/>
      <c r="D90" s="86"/>
      <c r="E90" s="85">
        <f t="shared" si="1"/>
      </c>
      <c r="F90" s="86"/>
    </row>
    <row r="91" spans="1:6" ht="19.5" customHeight="1">
      <c r="A91" s="100" t="s">
        <v>1508</v>
      </c>
      <c r="B91" s="102" t="s">
        <v>12</v>
      </c>
      <c r="C91" s="86"/>
      <c r="D91" s="86"/>
      <c r="E91" s="85">
        <f t="shared" si="1"/>
      </c>
      <c r="F91" s="86"/>
    </row>
    <row r="92" spans="1:6" ht="19.5" customHeight="1">
      <c r="A92" s="100" t="s">
        <v>1509</v>
      </c>
      <c r="B92" s="101" t="s">
        <v>62</v>
      </c>
      <c r="C92" s="86"/>
      <c r="D92" s="86"/>
      <c r="E92" s="85">
        <f t="shared" si="1"/>
      </c>
      <c r="F92" s="86"/>
    </row>
    <row r="93" spans="1:6" ht="19.5" customHeight="1">
      <c r="A93" s="100" t="s">
        <v>1510</v>
      </c>
      <c r="B93" s="101" t="s">
        <v>63</v>
      </c>
      <c r="C93" s="86"/>
      <c r="D93" s="86"/>
      <c r="E93" s="85">
        <f t="shared" si="1"/>
      </c>
      <c r="F93" s="86"/>
    </row>
    <row r="94" spans="1:6" ht="19.5" customHeight="1">
      <c r="A94" s="100" t="s">
        <v>1511</v>
      </c>
      <c r="B94" s="101" t="s">
        <v>51</v>
      </c>
      <c r="C94" s="86"/>
      <c r="D94" s="86"/>
      <c r="E94" s="85">
        <f t="shared" si="1"/>
      </c>
      <c r="F94" s="86"/>
    </row>
    <row r="95" spans="1:6" ht="19.5" customHeight="1">
      <c r="A95" s="100" t="s">
        <v>1512</v>
      </c>
      <c r="B95" s="101" t="s">
        <v>64</v>
      </c>
      <c r="C95" s="86"/>
      <c r="D95" s="86"/>
      <c r="E95" s="85">
        <f t="shared" si="1"/>
      </c>
      <c r="F95" s="86"/>
    </row>
    <row r="96" spans="1:6" ht="19.5" customHeight="1">
      <c r="A96" s="100" t="s">
        <v>1513</v>
      </c>
      <c r="B96" s="101" t="s">
        <v>65</v>
      </c>
      <c r="C96" s="86"/>
      <c r="D96" s="86"/>
      <c r="E96" s="85">
        <f t="shared" si="1"/>
      </c>
      <c r="F96" s="86"/>
    </row>
    <row r="97" spans="1:6" ht="19.5" customHeight="1">
      <c r="A97" s="100" t="s">
        <v>1514</v>
      </c>
      <c r="B97" s="101" t="s">
        <v>66</v>
      </c>
      <c r="C97" s="86"/>
      <c r="D97" s="86"/>
      <c r="E97" s="85">
        <f t="shared" si="1"/>
      </c>
      <c r="F97" s="86"/>
    </row>
    <row r="98" spans="1:6" ht="19.5" customHeight="1">
      <c r="A98" s="100" t="s">
        <v>1515</v>
      </c>
      <c r="B98" s="101" t="s">
        <v>67</v>
      </c>
      <c r="C98" s="86"/>
      <c r="D98" s="86"/>
      <c r="E98" s="85">
        <f t="shared" si="1"/>
      </c>
      <c r="F98" s="86"/>
    </row>
    <row r="99" spans="1:6" ht="19.5" customHeight="1">
      <c r="A99" s="100" t="s">
        <v>1516</v>
      </c>
      <c r="B99" s="102" t="s">
        <v>19</v>
      </c>
      <c r="C99" s="86"/>
      <c r="D99" s="86"/>
      <c r="E99" s="85">
        <f t="shared" si="1"/>
      </c>
      <c r="F99" s="86"/>
    </row>
    <row r="100" spans="1:6" ht="19.5" customHeight="1">
      <c r="A100" s="100" t="s">
        <v>1517</v>
      </c>
      <c r="B100" s="102" t="s">
        <v>68</v>
      </c>
      <c r="C100" s="86"/>
      <c r="D100" s="86"/>
      <c r="E100" s="85">
        <f t="shared" si="1"/>
      </c>
      <c r="F100" s="86"/>
    </row>
    <row r="101" spans="1:6" ht="19.5" customHeight="1">
      <c r="A101" s="97" t="s">
        <v>1518</v>
      </c>
      <c r="B101" s="98" t="s">
        <v>69</v>
      </c>
      <c r="C101" s="85">
        <f>SUM(C102:C109)</f>
        <v>73</v>
      </c>
      <c r="D101" s="85">
        <f>SUM(D102:D109)</f>
        <v>85</v>
      </c>
      <c r="E101" s="85">
        <f t="shared" si="1"/>
        <v>116.4</v>
      </c>
      <c r="F101" s="106"/>
    </row>
    <row r="102" spans="1:6" ht="19.5" customHeight="1">
      <c r="A102" s="100" t="s">
        <v>1519</v>
      </c>
      <c r="B102" s="101" t="s">
        <v>10</v>
      </c>
      <c r="C102" s="86"/>
      <c r="D102" s="86"/>
      <c r="E102" s="85">
        <f t="shared" si="1"/>
      </c>
      <c r="F102" s="86"/>
    </row>
    <row r="103" spans="1:6" ht="19.5" customHeight="1">
      <c r="A103" s="100" t="s">
        <v>1520</v>
      </c>
      <c r="B103" s="101" t="s">
        <v>11</v>
      </c>
      <c r="C103" s="86"/>
      <c r="D103" s="86"/>
      <c r="E103" s="85">
        <f t="shared" si="1"/>
      </c>
      <c r="F103" s="86"/>
    </row>
    <row r="104" spans="1:6" ht="19.5" customHeight="1">
      <c r="A104" s="100" t="s">
        <v>1521</v>
      </c>
      <c r="B104" s="101" t="s">
        <v>12</v>
      </c>
      <c r="C104" s="86"/>
      <c r="D104" s="86"/>
      <c r="E104" s="85">
        <f t="shared" si="1"/>
      </c>
      <c r="F104" s="86"/>
    </row>
    <row r="105" spans="1:6" ht="19.5" customHeight="1">
      <c r="A105" s="100" t="s">
        <v>1522</v>
      </c>
      <c r="B105" s="102" t="s">
        <v>70</v>
      </c>
      <c r="C105" s="86"/>
      <c r="D105" s="86"/>
      <c r="E105" s="85">
        <f t="shared" si="1"/>
      </c>
      <c r="F105" s="86"/>
    </row>
    <row r="106" spans="1:6" ht="19.5" customHeight="1">
      <c r="A106" s="100" t="s">
        <v>1523</v>
      </c>
      <c r="B106" s="102" t="s">
        <v>71</v>
      </c>
      <c r="C106" s="86"/>
      <c r="D106" s="86"/>
      <c r="E106" s="85">
        <f t="shared" si="1"/>
      </c>
      <c r="F106" s="86"/>
    </row>
    <row r="107" spans="1:6" ht="19.5" customHeight="1">
      <c r="A107" s="100" t="s">
        <v>1524</v>
      </c>
      <c r="B107" s="102" t="s">
        <v>72</v>
      </c>
      <c r="C107" s="86"/>
      <c r="D107" s="86"/>
      <c r="E107" s="85">
        <f t="shared" si="1"/>
      </c>
      <c r="F107" s="86"/>
    </row>
    <row r="108" spans="1:6" ht="19.5" customHeight="1">
      <c r="A108" s="100" t="s">
        <v>1525</v>
      </c>
      <c r="B108" s="101" t="s">
        <v>19</v>
      </c>
      <c r="C108" s="86"/>
      <c r="D108" s="86"/>
      <c r="E108" s="85">
        <f t="shared" si="1"/>
      </c>
      <c r="F108" s="86"/>
    </row>
    <row r="109" spans="1:6" ht="19.5" customHeight="1">
      <c r="A109" s="100" t="s">
        <v>1526</v>
      </c>
      <c r="B109" s="101" t="s">
        <v>73</v>
      </c>
      <c r="C109" s="86">
        <v>73</v>
      </c>
      <c r="D109" s="86">
        <v>85</v>
      </c>
      <c r="E109" s="85">
        <f t="shared" si="1"/>
        <v>116.4</v>
      </c>
      <c r="F109" s="86"/>
    </row>
    <row r="110" spans="1:6" ht="19.5" customHeight="1">
      <c r="A110" s="97" t="s">
        <v>1527</v>
      </c>
      <c r="B110" s="98" t="s">
        <v>74</v>
      </c>
      <c r="C110" s="85">
        <f>SUM(C111:C120)</f>
        <v>0</v>
      </c>
      <c r="D110" s="85">
        <f>SUM(D111:D120)</f>
        <v>0</v>
      </c>
      <c r="E110" s="85">
        <f t="shared" si="1"/>
      </c>
      <c r="F110" s="106"/>
    </row>
    <row r="111" spans="1:6" ht="19.5" customHeight="1">
      <c r="A111" s="100" t="s">
        <v>1528</v>
      </c>
      <c r="B111" s="101" t="s">
        <v>10</v>
      </c>
      <c r="C111" s="86"/>
      <c r="D111" s="86"/>
      <c r="E111" s="85">
        <f t="shared" si="1"/>
      </c>
      <c r="F111" s="86"/>
    </row>
    <row r="112" spans="1:6" ht="19.5" customHeight="1">
      <c r="A112" s="100" t="s">
        <v>1529</v>
      </c>
      <c r="B112" s="101" t="s">
        <v>11</v>
      </c>
      <c r="C112" s="86"/>
      <c r="D112" s="86"/>
      <c r="E112" s="85">
        <f t="shared" si="1"/>
      </c>
      <c r="F112" s="86"/>
    </row>
    <row r="113" spans="1:6" ht="19.5" customHeight="1">
      <c r="A113" s="100" t="s">
        <v>1530</v>
      </c>
      <c r="B113" s="101" t="s">
        <v>12</v>
      </c>
      <c r="C113" s="86"/>
      <c r="D113" s="86"/>
      <c r="E113" s="85">
        <f t="shared" si="1"/>
      </c>
      <c r="F113" s="86"/>
    </row>
    <row r="114" spans="1:6" ht="19.5" customHeight="1">
      <c r="A114" s="100" t="s">
        <v>1531</v>
      </c>
      <c r="B114" s="102" t="s">
        <v>75</v>
      </c>
      <c r="C114" s="86"/>
      <c r="D114" s="86"/>
      <c r="E114" s="85">
        <f t="shared" si="1"/>
      </c>
      <c r="F114" s="86"/>
    </row>
    <row r="115" spans="1:6" ht="19.5" customHeight="1">
      <c r="A115" s="100" t="s">
        <v>1532</v>
      </c>
      <c r="B115" s="102" t="s">
        <v>76</v>
      </c>
      <c r="C115" s="86"/>
      <c r="D115" s="86"/>
      <c r="E115" s="85">
        <f t="shared" si="1"/>
      </c>
      <c r="F115" s="86"/>
    </row>
    <row r="116" spans="1:6" ht="19.5" customHeight="1">
      <c r="A116" s="100" t="s">
        <v>1533</v>
      </c>
      <c r="B116" s="102" t="s">
        <v>77</v>
      </c>
      <c r="C116" s="86"/>
      <c r="D116" s="86"/>
      <c r="E116" s="85">
        <f t="shared" si="1"/>
      </c>
      <c r="F116" s="86"/>
    </row>
    <row r="117" spans="1:6" ht="19.5" customHeight="1">
      <c r="A117" s="100" t="s">
        <v>1534</v>
      </c>
      <c r="B117" s="101" t="s">
        <v>78</v>
      </c>
      <c r="C117" s="86"/>
      <c r="D117" s="86"/>
      <c r="E117" s="85">
        <f t="shared" si="1"/>
      </c>
      <c r="F117" s="86"/>
    </row>
    <row r="118" spans="1:6" ht="19.5" customHeight="1">
      <c r="A118" s="100" t="s">
        <v>1535</v>
      </c>
      <c r="B118" s="101" t="s">
        <v>79</v>
      </c>
      <c r="C118" s="86"/>
      <c r="D118" s="86"/>
      <c r="E118" s="85">
        <f t="shared" si="1"/>
      </c>
      <c r="F118" s="86"/>
    </row>
    <row r="119" spans="1:6" ht="19.5" customHeight="1">
      <c r="A119" s="100" t="s">
        <v>1536</v>
      </c>
      <c r="B119" s="101" t="s">
        <v>19</v>
      </c>
      <c r="C119" s="86"/>
      <c r="D119" s="86"/>
      <c r="E119" s="85">
        <f t="shared" si="1"/>
      </c>
      <c r="F119" s="86"/>
    </row>
    <row r="120" spans="1:6" ht="19.5" customHeight="1">
      <c r="A120" s="100" t="s">
        <v>1537</v>
      </c>
      <c r="B120" s="102" t="s">
        <v>80</v>
      </c>
      <c r="C120" s="86"/>
      <c r="D120" s="86"/>
      <c r="E120" s="85">
        <f t="shared" si="1"/>
      </c>
      <c r="F120" s="86"/>
    </row>
    <row r="121" spans="1:6" ht="19.5" customHeight="1">
      <c r="A121" s="97" t="s">
        <v>1538</v>
      </c>
      <c r="B121" s="109" t="s">
        <v>81</v>
      </c>
      <c r="C121" s="85">
        <f>SUM(C122:C132)</f>
        <v>0</v>
      </c>
      <c r="D121" s="85">
        <f>SUM(D122:D132)</f>
        <v>0</v>
      </c>
      <c r="E121" s="85">
        <f t="shared" si="1"/>
      </c>
      <c r="F121" s="106"/>
    </row>
    <row r="122" spans="1:6" ht="19.5" customHeight="1">
      <c r="A122" s="100" t="s">
        <v>1539</v>
      </c>
      <c r="B122" s="102" t="s">
        <v>10</v>
      </c>
      <c r="C122" s="86"/>
      <c r="D122" s="86"/>
      <c r="E122" s="85">
        <f t="shared" si="1"/>
      </c>
      <c r="F122" s="86"/>
    </row>
    <row r="123" spans="1:6" ht="19.5" customHeight="1">
      <c r="A123" s="100" t="s">
        <v>1540</v>
      </c>
      <c r="B123" s="103" t="s">
        <v>11</v>
      </c>
      <c r="C123" s="86"/>
      <c r="D123" s="86"/>
      <c r="E123" s="85">
        <f t="shared" si="1"/>
      </c>
      <c r="F123" s="86"/>
    </row>
    <row r="124" spans="1:6" ht="19.5" customHeight="1">
      <c r="A124" s="100" t="s">
        <v>1541</v>
      </c>
      <c r="B124" s="101" t="s">
        <v>12</v>
      </c>
      <c r="C124" s="86"/>
      <c r="D124" s="86"/>
      <c r="E124" s="85">
        <f t="shared" si="1"/>
      </c>
      <c r="F124" s="86"/>
    </row>
    <row r="125" spans="1:6" s="107" customFormat="1" ht="19.5" customHeight="1">
      <c r="A125" s="104" t="s">
        <v>1542</v>
      </c>
      <c r="B125" s="108" t="s">
        <v>82</v>
      </c>
      <c r="C125" s="86"/>
      <c r="D125" s="86"/>
      <c r="E125" s="85">
        <f t="shared" si="1"/>
      </c>
      <c r="F125" s="106"/>
    </row>
    <row r="126" spans="1:6" ht="19.5" customHeight="1">
      <c r="A126" s="100" t="s">
        <v>1543</v>
      </c>
      <c r="B126" s="101" t="s">
        <v>83</v>
      </c>
      <c r="C126" s="86"/>
      <c r="D126" s="86"/>
      <c r="E126" s="85">
        <f t="shared" si="1"/>
      </c>
      <c r="F126" s="86"/>
    </row>
    <row r="127" spans="1:6" ht="19.5" customHeight="1">
      <c r="A127" s="100" t="s">
        <v>2682</v>
      </c>
      <c r="B127" s="102" t="s">
        <v>84</v>
      </c>
      <c r="C127" s="86"/>
      <c r="D127" s="86"/>
      <c r="E127" s="85">
        <f t="shared" si="1"/>
      </c>
      <c r="F127" s="86"/>
    </row>
    <row r="128" spans="1:6" ht="19.5" customHeight="1">
      <c r="A128" s="100" t="s">
        <v>1544</v>
      </c>
      <c r="B128" s="101" t="s">
        <v>85</v>
      </c>
      <c r="C128" s="86"/>
      <c r="D128" s="86"/>
      <c r="E128" s="85">
        <f t="shared" si="1"/>
      </c>
      <c r="F128" s="86"/>
    </row>
    <row r="129" spans="1:6" ht="19.5" customHeight="1">
      <c r="A129" s="100" t="s">
        <v>1545</v>
      </c>
      <c r="B129" s="101" t="s">
        <v>86</v>
      </c>
      <c r="C129" s="86"/>
      <c r="D129" s="86"/>
      <c r="E129" s="85">
        <f t="shared" si="1"/>
      </c>
      <c r="F129" s="86"/>
    </row>
    <row r="130" spans="1:6" ht="19.5" customHeight="1">
      <c r="A130" s="100" t="s">
        <v>1546</v>
      </c>
      <c r="B130" s="101" t="s">
        <v>87</v>
      </c>
      <c r="C130" s="86"/>
      <c r="D130" s="86"/>
      <c r="E130" s="85">
        <f t="shared" si="1"/>
      </c>
      <c r="F130" s="86"/>
    </row>
    <row r="131" spans="1:6" ht="19.5" customHeight="1">
      <c r="A131" s="100" t="s">
        <v>1547</v>
      </c>
      <c r="B131" s="101" t="s">
        <v>19</v>
      </c>
      <c r="C131" s="86"/>
      <c r="D131" s="86"/>
      <c r="E131" s="85">
        <f t="shared" si="1"/>
      </c>
      <c r="F131" s="86"/>
    </row>
    <row r="132" spans="1:6" ht="19.5" customHeight="1">
      <c r="A132" s="100" t="s">
        <v>1548</v>
      </c>
      <c r="B132" s="101" t="s">
        <v>88</v>
      </c>
      <c r="C132" s="86"/>
      <c r="D132" s="86"/>
      <c r="E132" s="85">
        <f t="shared" si="1"/>
      </c>
      <c r="F132" s="86"/>
    </row>
    <row r="133" spans="1:6" ht="19.5" customHeight="1">
      <c r="A133" s="97" t="s">
        <v>1549</v>
      </c>
      <c r="B133" s="99" t="s">
        <v>89</v>
      </c>
      <c r="C133" s="85">
        <f>SUM(C134:C139)</f>
        <v>0</v>
      </c>
      <c r="D133" s="85">
        <f>SUM(D134:D139)</f>
        <v>0</v>
      </c>
      <c r="E133" s="85">
        <f aca="true" t="shared" si="2" ref="E133:E196">IF(C133=0,"",ROUND(D133/C133*100,1))</f>
      </c>
      <c r="F133" s="106"/>
    </row>
    <row r="134" spans="1:6" ht="19.5" customHeight="1">
      <c r="A134" s="100" t="s">
        <v>1550</v>
      </c>
      <c r="B134" s="101" t="s">
        <v>10</v>
      </c>
      <c r="C134" s="86"/>
      <c r="D134" s="86"/>
      <c r="E134" s="85">
        <f t="shared" si="2"/>
      </c>
      <c r="F134" s="86"/>
    </row>
    <row r="135" spans="1:6" ht="19.5" customHeight="1">
      <c r="A135" s="100" t="s">
        <v>1551</v>
      </c>
      <c r="B135" s="101" t="s">
        <v>11</v>
      </c>
      <c r="C135" s="86"/>
      <c r="D135" s="86"/>
      <c r="E135" s="85">
        <f t="shared" si="2"/>
      </c>
      <c r="F135" s="86"/>
    </row>
    <row r="136" spans="1:6" ht="19.5" customHeight="1">
      <c r="A136" s="100" t="s">
        <v>1552</v>
      </c>
      <c r="B136" s="102" t="s">
        <v>12</v>
      </c>
      <c r="C136" s="86"/>
      <c r="D136" s="86"/>
      <c r="E136" s="85">
        <f t="shared" si="2"/>
      </c>
      <c r="F136" s="86"/>
    </row>
    <row r="137" spans="1:6" ht="19.5" customHeight="1">
      <c r="A137" s="100" t="s">
        <v>1553</v>
      </c>
      <c r="B137" s="102" t="s">
        <v>90</v>
      </c>
      <c r="C137" s="86"/>
      <c r="D137" s="86"/>
      <c r="E137" s="85">
        <f t="shared" si="2"/>
      </c>
      <c r="F137" s="86"/>
    </row>
    <row r="138" spans="1:6" ht="19.5" customHeight="1">
      <c r="A138" s="100" t="s">
        <v>1554</v>
      </c>
      <c r="B138" s="102" t="s">
        <v>19</v>
      </c>
      <c r="C138" s="86"/>
      <c r="D138" s="86"/>
      <c r="E138" s="85">
        <f t="shared" si="2"/>
      </c>
      <c r="F138" s="86"/>
    </row>
    <row r="139" spans="1:6" ht="19.5" customHeight="1">
      <c r="A139" s="100" t="s">
        <v>1555</v>
      </c>
      <c r="B139" s="103" t="s">
        <v>91</v>
      </c>
      <c r="C139" s="86"/>
      <c r="D139" s="86"/>
      <c r="E139" s="85">
        <f t="shared" si="2"/>
      </c>
      <c r="F139" s="86"/>
    </row>
    <row r="140" spans="1:6" ht="19.5" customHeight="1">
      <c r="A140" s="97" t="s">
        <v>1556</v>
      </c>
      <c r="B140" s="99" t="s">
        <v>92</v>
      </c>
      <c r="C140" s="85">
        <f>SUM(C141:C147)</f>
        <v>0</v>
      </c>
      <c r="D140" s="85">
        <f>SUM(D141:D147)</f>
        <v>0</v>
      </c>
      <c r="E140" s="85">
        <f t="shared" si="2"/>
      </c>
      <c r="F140" s="106"/>
    </row>
    <row r="141" spans="1:6" ht="19.5" customHeight="1">
      <c r="A141" s="100" t="s">
        <v>1557</v>
      </c>
      <c r="B141" s="101" t="s">
        <v>10</v>
      </c>
      <c r="C141" s="86"/>
      <c r="D141" s="86"/>
      <c r="E141" s="85">
        <f t="shared" si="2"/>
      </c>
      <c r="F141" s="86"/>
    </row>
    <row r="142" spans="1:6" ht="19.5" customHeight="1">
      <c r="A142" s="100" t="s">
        <v>1558</v>
      </c>
      <c r="B142" s="102" t="s">
        <v>11</v>
      </c>
      <c r="C142" s="86"/>
      <c r="D142" s="86"/>
      <c r="E142" s="85">
        <f t="shared" si="2"/>
      </c>
      <c r="F142" s="86"/>
    </row>
    <row r="143" spans="1:6" ht="19.5" customHeight="1">
      <c r="A143" s="100" t="s">
        <v>1559</v>
      </c>
      <c r="B143" s="102" t="s">
        <v>12</v>
      </c>
      <c r="C143" s="86"/>
      <c r="D143" s="86"/>
      <c r="E143" s="85">
        <f t="shared" si="2"/>
      </c>
      <c r="F143" s="86"/>
    </row>
    <row r="144" spans="1:6" ht="19.5" customHeight="1">
      <c r="A144" s="100" t="s">
        <v>1560</v>
      </c>
      <c r="B144" s="102" t="s">
        <v>93</v>
      </c>
      <c r="C144" s="86"/>
      <c r="D144" s="86"/>
      <c r="E144" s="85">
        <f t="shared" si="2"/>
      </c>
      <c r="F144" s="86"/>
    </row>
    <row r="145" spans="1:6" ht="19.5" customHeight="1">
      <c r="A145" s="100" t="s">
        <v>1561</v>
      </c>
      <c r="B145" s="103" t="s">
        <v>94</v>
      </c>
      <c r="C145" s="86"/>
      <c r="D145" s="86"/>
      <c r="E145" s="85">
        <f t="shared" si="2"/>
      </c>
      <c r="F145" s="86"/>
    </row>
    <row r="146" spans="1:6" ht="19.5" customHeight="1">
      <c r="A146" s="100" t="s">
        <v>1562</v>
      </c>
      <c r="B146" s="101" t="s">
        <v>19</v>
      </c>
      <c r="C146" s="86"/>
      <c r="D146" s="86"/>
      <c r="E146" s="85">
        <f t="shared" si="2"/>
      </c>
      <c r="F146" s="86"/>
    </row>
    <row r="147" spans="1:6" ht="19.5" customHeight="1">
      <c r="A147" s="100" t="s">
        <v>1563</v>
      </c>
      <c r="B147" s="101" t="s">
        <v>95</v>
      </c>
      <c r="C147" s="86"/>
      <c r="D147" s="86"/>
      <c r="E147" s="85">
        <f t="shared" si="2"/>
      </c>
      <c r="F147" s="86"/>
    </row>
    <row r="148" spans="1:6" ht="19.5" customHeight="1">
      <c r="A148" s="97" t="s">
        <v>1564</v>
      </c>
      <c r="B148" s="109" t="s">
        <v>96</v>
      </c>
      <c r="C148" s="85">
        <f>SUM(C149:C153)</f>
        <v>0</v>
      </c>
      <c r="D148" s="85">
        <f>SUM(D149:D153)</f>
        <v>0</v>
      </c>
      <c r="E148" s="85">
        <f t="shared" si="2"/>
      </c>
      <c r="F148" s="106"/>
    </row>
    <row r="149" spans="1:6" ht="19.5" customHeight="1">
      <c r="A149" s="100" t="s">
        <v>1565</v>
      </c>
      <c r="B149" s="102" t="s">
        <v>10</v>
      </c>
      <c r="C149" s="86"/>
      <c r="D149" s="86"/>
      <c r="E149" s="85">
        <f t="shared" si="2"/>
      </c>
      <c r="F149" s="86"/>
    </row>
    <row r="150" spans="1:6" ht="19.5" customHeight="1">
      <c r="A150" s="100" t="s">
        <v>1566</v>
      </c>
      <c r="B150" s="102" t="s">
        <v>11</v>
      </c>
      <c r="C150" s="86"/>
      <c r="D150" s="86"/>
      <c r="E150" s="85">
        <f t="shared" si="2"/>
      </c>
      <c r="F150" s="86"/>
    </row>
    <row r="151" spans="1:6" ht="19.5" customHeight="1">
      <c r="A151" s="100" t="s">
        <v>1567</v>
      </c>
      <c r="B151" s="101" t="s">
        <v>12</v>
      </c>
      <c r="C151" s="86"/>
      <c r="D151" s="86"/>
      <c r="E151" s="85">
        <f t="shared" si="2"/>
      </c>
      <c r="F151" s="86"/>
    </row>
    <row r="152" spans="1:6" ht="19.5" customHeight="1">
      <c r="A152" s="100" t="s">
        <v>1568</v>
      </c>
      <c r="B152" s="101" t="s">
        <v>97</v>
      </c>
      <c r="C152" s="86"/>
      <c r="D152" s="86"/>
      <c r="E152" s="85">
        <f t="shared" si="2"/>
      </c>
      <c r="F152" s="86"/>
    </row>
    <row r="153" spans="1:6" ht="19.5" customHeight="1">
      <c r="A153" s="100" t="s">
        <v>1569</v>
      </c>
      <c r="B153" s="101" t="s">
        <v>98</v>
      </c>
      <c r="C153" s="86"/>
      <c r="D153" s="86"/>
      <c r="E153" s="85">
        <f t="shared" si="2"/>
      </c>
      <c r="F153" s="86"/>
    </row>
    <row r="154" spans="1:6" ht="19.5" customHeight="1">
      <c r="A154" s="97" t="s">
        <v>1570</v>
      </c>
      <c r="B154" s="109" t="s">
        <v>99</v>
      </c>
      <c r="C154" s="85">
        <f>SUM(C155:C160)</f>
        <v>0</v>
      </c>
      <c r="D154" s="85">
        <f>SUM(D155:D160)</f>
        <v>0</v>
      </c>
      <c r="E154" s="85">
        <f t="shared" si="2"/>
      </c>
      <c r="F154" s="106"/>
    </row>
    <row r="155" spans="1:6" ht="19.5" customHeight="1">
      <c r="A155" s="100" t="s">
        <v>1571</v>
      </c>
      <c r="B155" s="102" t="s">
        <v>10</v>
      </c>
      <c r="C155" s="86"/>
      <c r="D155" s="86"/>
      <c r="E155" s="85">
        <f t="shared" si="2"/>
      </c>
      <c r="F155" s="86"/>
    </row>
    <row r="156" spans="1:6" ht="19.5" customHeight="1">
      <c r="A156" s="100" t="s">
        <v>1572</v>
      </c>
      <c r="B156" s="102" t="s">
        <v>11</v>
      </c>
      <c r="C156" s="86"/>
      <c r="D156" s="86"/>
      <c r="E156" s="85">
        <f t="shared" si="2"/>
      </c>
      <c r="F156" s="86"/>
    </row>
    <row r="157" spans="1:6" ht="19.5" customHeight="1">
      <c r="A157" s="100" t="s">
        <v>1573</v>
      </c>
      <c r="B157" s="103" t="s">
        <v>12</v>
      </c>
      <c r="C157" s="86"/>
      <c r="D157" s="86"/>
      <c r="E157" s="85">
        <f t="shared" si="2"/>
      </c>
      <c r="F157" s="86"/>
    </row>
    <row r="158" spans="1:6" ht="19.5" customHeight="1">
      <c r="A158" s="100" t="s">
        <v>1574</v>
      </c>
      <c r="B158" s="101" t="s">
        <v>24</v>
      </c>
      <c r="C158" s="86"/>
      <c r="D158" s="86"/>
      <c r="E158" s="85">
        <f t="shared" si="2"/>
      </c>
      <c r="F158" s="86"/>
    </row>
    <row r="159" spans="1:6" ht="19.5" customHeight="1">
      <c r="A159" s="100" t="s">
        <v>1575</v>
      </c>
      <c r="B159" s="101" t="s">
        <v>19</v>
      </c>
      <c r="C159" s="86"/>
      <c r="D159" s="86"/>
      <c r="E159" s="85">
        <f t="shared" si="2"/>
      </c>
      <c r="F159" s="86"/>
    </row>
    <row r="160" spans="1:6" ht="19.5" customHeight="1">
      <c r="A160" s="100" t="s">
        <v>1576</v>
      </c>
      <c r="B160" s="101" t="s">
        <v>100</v>
      </c>
      <c r="C160" s="86"/>
      <c r="D160" s="86"/>
      <c r="E160" s="85">
        <f t="shared" si="2"/>
      </c>
      <c r="F160" s="86"/>
    </row>
    <row r="161" spans="1:6" ht="19.5" customHeight="1">
      <c r="A161" s="97" t="s">
        <v>1577</v>
      </c>
      <c r="B161" s="109" t="s">
        <v>101</v>
      </c>
      <c r="C161" s="85">
        <f>SUM(C162:C167)</f>
        <v>27</v>
      </c>
      <c r="D161" s="85">
        <f>SUM(D162:D167)</f>
        <v>35</v>
      </c>
      <c r="E161" s="85">
        <f t="shared" si="2"/>
        <v>129.6</v>
      </c>
      <c r="F161" s="106"/>
    </row>
    <row r="162" spans="1:6" ht="19.5" customHeight="1">
      <c r="A162" s="100" t="s">
        <v>1578</v>
      </c>
      <c r="B162" s="102" t="s">
        <v>10</v>
      </c>
      <c r="C162" s="86"/>
      <c r="D162" s="86"/>
      <c r="E162" s="85">
        <f t="shared" si="2"/>
      </c>
      <c r="F162" s="86"/>
    </row>
    <row r="163" spans="1:6" ht="19.5" customHeight="1">
      <c r="A163" s="100" t="s">
        <v>1579</v>
      </c>
      <c r="B163" s="102" t="s">
        <v>11</v>
      </c>
      <c r="C163" s="86"/>
      <c r="D163" s="86"/>
      <c r="E163" s="85">
        <f t="shared" si="2"/>
      </c>
      <c r="F163" s="86"/>
    </row>
    <row r="164" spans="1:6" ht="19.5" customHeight="1">
      <c r="A164" s="100" t="s">
        <v>1580</v>
      </c>
      <c r="B164" s="101" t="s">
        <v>12</v>
      </c>
      <c r="C164" s="86"/>
      <c r="D164" s="86"/>
      <c r="E164" s="85">
        <f t="shared" si="2"/>
      </c>
      <c r="F164" s="86"/>
    </row>
    <row r="165" spans="1:6" ht="19.5" customHeight="1">
      <c r="A165" s="100" t="s">
        <v>1581</v>
      </c>
      <c r="B165" s="101" t="s">
        <v>102</v>
      </c>
      <c r="C165" s="86"/>
      <c r="D165" s="86"/>
      <c r="E165" s="85">
        <f t="shared" si="2"/>
      </c>
      <c r="F165" s="86"/>
    </row>
    <row r="166" spans="1:6" ht="19.5" customHeight="1">
      <c r="A166" s="100" t="s">
        <v>1582</v>
      </c>
      <c r="B166" s="102" t="s">
        <v>19</v>
      </c>
      <c r="C166" s="86"/>
      <c r="D166" s="86"/>
      <c r="E166" s="85">
        <f t="shared" si="2"/>
      </c>
      <c r="F166" s="86"/>
    </row>
    <row r="167" spans="1:6" ht="19.5" customHeight="1">
      <c r="A167" s="100" t="s">
        <v>1583</v>
      </c>
      <c r="B167" s="102" t="s">
        <v>103</v>
      </c>
      <c r="C167" s="86">
        <v>27</v>
      </c>
      <c r="D167" s="86">
        <v>35</v>
      </c>
      <c r="E167" s="85">
        <f t="shared" si="2"/>
        <v>129.6</v>
      </c>
      <c r="F167" s="86"/>
    </row>
    <row r="168" spans="1:6" ht="19.5" customHeight="1">
      <c r="A168" s="97" t="s">
        <v>1584</v>
      </c>
      <c r="B168" s="109" t="s">
        <v>104</v>
      </c>
      <c r="C168" s="85">
        <f>SUM(C169:C174)</f>
        <v>0</v>
      </c>
      <c r="D168" s="85">
        <f>SUM(D169:D174)</f>
        <v>0</v>
      </c>
      <c r="E168" s="85">
        <f t="shared" si="2"/>
      </c>
      <c r="F168" s="106"/>
    </row>
    <row r="169" spans="1:6" ht="19.5" customHeight="1">
      <c r="A169" s="100" t="s">
        <v>1585</v>
      </c>
      <c r="B169" s="102" t="s">
        <v>10</v>
      </c>
      <c r="C169" s="86"/>
      <c r="D169" s="86"/>
      <c r="E169" s="85">
        <f t="shared" si="2"/>
      </c>
      <c r="F169" s="86"/>
    </row>
    <row r="170" spans="1:6" ht="19.5" customHeight="1">
      <c r="A170" s="100" t="s">
        <v>1586</v>
      </c>
      <c r="B170" s="101" t="s">
        <v>11</v>
      </c>
      <c r="C170" s="86"/>
      <c r="D170" s="86"/>
      <c r="E170" s="85">
        <f t="shared" si="2"/>
      </c>
      <c r="F170" s="86"/>
    </row>
    <row r="171" spans="1:6" ht="19.5" customHeight="1">
      <c r="A171" s="100" t="s">
        <v>1587</v>
      </c>
      <c r="B171" s="101" t="s">
        <v>12</v>
      </c>
      <c r="C171" s="86"/>
      <c r="D171" s="86"/>
      <c r="E171" s="85">
        <f t="shared" si="2"/>
      </c>
      <c r="F171" s="86"/>
    </row>
    <row r="172" spans="1:6" ht="19.5" customHeight="1">
      <c r="A172" s="100" t="s">
        <v>1588</v>
      </c>
      <c r="B172" s="101" t="s">
        <v>105</v>
      </c>
      <c r="C172" s="86"/>
      <c r="D172" s="86"/>
      <c r="E172" s="85">
        <f t="shared" si="2"/>
      </c>
      <c r="F172" s="86"/>
    </row>
    <row r="173" spans="1:6" ht="19.5" customHeight="1">
      <c r="A173" s="100" t="s">
        <v>1589</v>
      </c>
      <c r="B173" s="102" t="s">
        <v>19</v>
      </c>
      <c r="C173" s="86"/>
      <c r="D173" s="86"/>
      <c r="E173" s="85">
        <f t="shared" si="2"/>
      </c>
      <c r="F173" s="86"/>
    </row>
    <row r="174" spans="1:6" ht="19.5" customHeight="1">
      <c r="A174" s="100" t="s">
        <v>1590</v>
      </c>
      <c r="B174" s="102" t="s">
        <v>106</v>
      </c>
      <c r="C174" s="86"/>
      <c r="D174" s="86"/>
      <c r="E174" s="85">
        <f t="shared" si="2"/>
      </c>
      <c r="F174" s="86"/>
    </row>
    <row r="175" spans="1:6" ht="19.5" customHeight="1">
      <c r="A175" s="97" t="s">
        <v>1591</v>
      </c>
      <c r="B175" s="109" t="s">
        <v>107</v>
      </c>
      <c r="C175" s="85">
        <f>SUM(C176:C181)</f>
        <v>0</v>
      </c>
      <c r="D175" s="85">
        <f>SUM(D176:D181)</f>
        <v>0</v>
      </c>
      <c r="E175" s="85">
        <f t="shared" si="2"/>
      </c>
      <c r="F175" s="106"/>
    </row>
    <row r="176" spans="1:6" ht="19.5" customHeight="1">
      <c r="A176" s="100" t="s">
        <v>1592</v>
      </c>
      <c r="B176" s="101" t="s">
        <v>10</v>
      </c>
      <c r="C176" s="86"/>
      <c r="D176" s="86"/>
      <c r="E176" s="85">
        <f t="shared" si="2"/>
      </c>
      <c r="F176" s="86"/>
    </row>
    <row r="177" spans="1:6" ht="19.5" customHeight="1">
      <c r="A177" s="100" t="s">
        <v>1593</v>
      </c>
      <c r="B177" s="101" t="s">
        <v>11</v>
      </c>
      <c r="C177" s="86"/>
      <c r="D177" s="86"/>
      <c r="E177" s="85">
        <f t="shared" si="2"/>
      </c>
      <c r="F177" s="86"/>
    </row>
    <row r="178" spans="1:6" ht="19.5" customHeight="1">
      <c r="A178" s="100" t="s">
        <v>1594</v>
      </c>
      <c r="B178" s="101" t="s">
        <v>12</v>
      </c>
      <c r="C178" s="86"/>
      <c r="D178" s="86"/>
      <c r="E178" s="85">
        <f t="shared" si="2"/>
      </c>
      <c r="F178" s="86"/>
    </row>
    <row r="179" spans="1:6" ht="19.5" customHeight="1">
      <c r="A179" s="100" t="s">
        <v>1595</v>
      </c>
      <c r="B179" s="101" t="s">
        <v>108</v>
      </c>
      <c r="C179" s="86"/>
      <c r="D179" s="86"/>
      <c r="E179" s="85">
        <f t="shared" si="2"/>
      </c>
      <c r="F179" s="86"/>
    </row>
    <row r="180" spans="1:6" ht="19.5" customHeight="1">
      <c r="A180" s="100" t="s">
        <v>1596</v>
      </c>
      <c r="B180" s="101" t="s">
        <v>19</v>
      </c>
      <c r="C180" s="86"/>
      <c r="D180" s="86"/>
      <c r="E180" s="85">
        <f t="shared" si="2"/>
      </c>
      <c r="F180" s="86"/>
    </row>
    <row r="181" spans="1:6" ht="19.5" customHeight="1">
      <c r="A181" s="100" t="s">
        <v>1597</v>
      </c>
      <c r="B181" s="102" t="s">
        <v>109</v>
      </c>
      <c r="C181" s="86"/>
      <c r="D181" s="86"/>
      <c r="E181" s="85">
        <f t="shared" si="2"/>
      </c>
      <c r="F181" s="86"/>
    </row>
    <row r="182" spans="1:6" ht="19.5" customHeight="1">
      <c r="A182" s="97" t="s">
        <v>1598</v>
      </c>
      <c r="B182" s="109" t="s">
        <v>110</v>
      </c>
      <c r="C182" s="85">
        <f>SUM(C183:C188)</f>
        <v>0</v>
      </c>
      <c r="D182" s="85">
        <f>SUM(D183:D188)</f>
        <v>0</v>
      </c>
      <c r="E182" s="85">
        <f t="shared" si="2"/>
      </c>
      <c r="F182" s="106"/>
    </row>
    <row r="183" spans="1:6" ht="19.5" customHeight="1">
      <c r="A183" s="100" t="s">
        <v>1599</v>
      </c>
      <c r="B183" s="103" t="s">
        <v>10</v>
      </c>
      <c r="C183" s="86"/>
      <c r="D183" s="86"/>
      <c r="E183" s="85">
        <f t="shared" si="2"/>
      </c>
      <c r="F183" s="86"/>
    </row>
    <row r="184" spans="1:6" ht="19.5" customHeight="1">
      <c r="A184" s="100" t="s">
        <v>1600</v>
      </c>
      <c r="B184" s="101" t="s">
        <v>11</v>
      </c>
      <c r="C184" s="86"/>
      <c r="D184" s="86"/>
      <c r="E184" s="85">
        <f t="shared" si="2"/>
      </c>
      <c r="F184" s="86"/>
    </row>
    <row r="185" spans="1:6" ht="19.5" customHeight="1">
      <c r="A185" s="100" t="s">
        <v>1601</v>
      </c>
      <c r="B185" s="101" t="s">
        <v>12</v>
      </c>
      <c r="C185" s="86"/>
      <c r="D185" s="86"/>
      <c r="E185" s="85">
        <f t="shared" si="2"/>
      </c>
      <c r="F185" s="86"/>
    </row>
    <row r="186" spans="1:6" ht="19.5" customHeight="1">
      <c r="A186" s="100" t="s">
        <v>1602</v>
      </c>
      <c r="B186" s="101" t="s">
        <v>111</v>
      </c>
      <c r="C186" s="86"/>
      <c r="D186" s="86"/>
      <c r="E186" s="85">
        <f t="shared" si="2"/>
      </c>
      <c r="F186" s="86"/>
    </row>
    <row r="187" spans="1:6" ht="19.5" customHeight="1">
      <c r="A187" s="100" t="s">
        <v>1603</v>
      </c>
      <c r="B187" s="101" t="s">
        <v>19</v>
      </c>
      <c r="C187" s="86"/>
      <c r="D187" s="86"/>
      <c r="E187" s="85">
        <f t="shared" si="2"/>
      </c>
      <c r="F187" s="86"/>
    </row>
    <row r="188" spans="1:6" ht="19.5" customHeight="1">
      <c r="A188" s="100" t="s">
        <v>1604</v>
      </c>
      <c r="B188" s="102" t="s">
        <v>112</v>
      </c>
      <c r="C188" s="86"/>
      <c r="D188" s="86"/>
      <c r="E188" s="85">
        <f t="shared" si="2"/>
      </c>
      <c r="F188" s="86"/>
    </row>
    <row r="189" spans="1:6" ht="19.5" customHeight="1">
      <c r="A189" s="97" t="s">
        <v>1605</v>
      </c>
      <c r="B189" s="109" t="s">
        <v>113</v>
      </c>
      <c r="C189" s="85">
        <f>SUM(C190:C196)</f>
        <v>11</v>
      </c>
      <c r="D189" s="85">
        <f>SUM(D190:D196)</f>
        <v>20</v>
      </c>
      <c r="E189" s="85">
        <f t="shared" si="2"/>
        <v>181.8</v>
      </c>
      <c r="F189" s="106"/>
    </row>
    <row r="190" spans="1:6" ht="19.5" customHeight="1">
      <c r="A190" s="100" t="s">
        <v>1606</v>
      </c>
      <c r="B190" s="102" t="s">
        <v>10</v>
      </c>
      <c r="C190" s="86"/>
      <c r="D190" s="86"/>
      <c r="E190" s="85">
        <f t="shared" si="2"/>
      </c>
      <c r="F190" s="86"/>
    </row>
    <row r="191" spans="1:6" ht="19.5" customHeight="1">
      <c r="A191" s="100" t="s">
        <v>1607</v>
      </c>
      <c r="B191" s="101" t="s">
        <v>11</v>
      </c>
      <c r="C191" s="86"/>
      <c r="D191" s="86"/>
      <c r="E191" s="85">
        <f t="shared" si="2"/>
      </c>
      <c r="F191" s="86"/>
    </row>
    <row r="192" spans="1:6" ht="19.5" customHeight="1">
      <c r="A192" s="100" t="s">
        <v>1608</v>
      </c>
      <c r="B192" s="101" t="s">
        <v>12</v>
      </c>
      <c r="C192" s="86"/>
      <c r="D192" s="86"/>
      <c r="E192" s="85">
        <f t="shared" si="2"/>
      </c>
      <c r="F192" s="86"/>
    </row>
    <row r="193" spans="1:6" ht="19.5" customHeight="1">
      <c r="A193" s="100" t="s">
        <v>1609</v>
      </c>
      <c r="B193" s="101" t="s">
        <v>114</v>
      </c>
      <c r="C193" s="86">
        <v>11</v>
      </c>
      <c r="D193" s="86">
        <v>15</v>
      </c>
      <c r="E193" s="85">
        <f t="shared" si="2"/>
        <v>136.4</v>
      </c>
      <c r="F193" s="86"/>
    </row>
    <row r="194" spans="1:6" ht="19.5" customHeight="1">
      <c r="A194" s="100" t="s">
        <v>1610</v>
      </c>
      <c r="B194" s="101" t="s">
        <v>115</v>
      </c>
      <c r="C194" s="86"/>
      <c r="D194" s="86"/>
      <c r="E194" s="85">
        <f t="shared" si="2"/>
      </c>
      <c r="F194" s="86"/>
    </row>
    <row r="195" spans="1:6" ht="19.5" customHeight="1">
      <c r="A195" s="100" t="s">
        <v>1611</v>
      </c>
      <c r="B195" s="101" t="s">
        <v>19</v>
      </c>
      <c r="C195" s="86"/>
      <c r="D195" s="86"/>
      <c r="E195" s="85">
        <f t="shared" si="2"/>
      </c>
      <c r="F195" s="83"/>
    </row>
    <row r="196" spans="1:6" ht="19.5" customHeight="1">
      <c r="A196" s="100" t="s">
        <v>1612</v>
      </c>
      <c r="B196" s="102" t="s">
        <v>116</v>
      </c>
      <c r="C196" s="86"/>
      <c r="D196" s="86">
        <v>5</v>
      </c>
      <c r="E196" s="85">
        <f t="shared" si="2"/>
      </c>
      <c r="F196" s="83"/>
    </row>
    <row r="197" spans="1:6" ht="19.5" customHeight="1">
      <c r="A197" s="97" t="s">
        <v>1613</v>
      </c>
      <c r="B197" s="109" t="s">
        <v>117</v>
      </c>
      <c r="C197" s="87">
        <f>SUM(C198:C202)</f>
        <v>0</v>
      </c>
      <c r="D197" s="87">
        <f>SUM(D198:D202)</f>
        <v>0</v>
      </c>
      <c r="E197" s="85">
        <f aca="true" t="shared" si="3" ref="E197:E260">IF(C197=0,"",ROUND(D197/C197*100,1))</f>
      </c>
      <c r="F197" s="116"/>
    </row>
    <row r="198" spans="1:6" ht="19.5" customHeight="1">
      <c r="A198" s="100" t="s">
        <v>1614</v>
      </c>
      <c r="B198" s="102" t="s">
        <v>10</v>
      </c>
      <c r="C198" s="86"/>
      <c r="D198" s="86"/>
      <c r="E198" s="85">
        <f t="shared" si="3"/>
      </c>
      <c r="F198" s="86"/>
    </row>
    <row r="199" spans="1:6" ht="19.5" customHeight="1">
      <c r="A199" s="100" t="s">
        <v>1615</v>
      </c>
      <c r="B199" s="103" t="s">
        <v>11</v>
      </c>
      <c r="C199" s="86"/>
      <c r="D199" s="86"/>
      <c r="E199" s="85">
        <f t="shared" si="3"/>
      </c>
      <c r="F199" s="86"/>
    </row>
    <row r="200" spans="1:6" ht="19.5" customHeight="1">
      <c r="A200" s="100" t="s">
        <v>1616</v>
      </c>
      <c r="B200" s="101" t="s">
        <v>12</v>
      </c>
      <c r="C200" s="86"/>
      <c r="D200" s="86"/>
      <c r="E200" s="85">
        <f t="shared" si="3"/>
      </c>
      <c r="F200" s="86"/>
    </row>
    <row r="201" spans="1:6" ht="19.5" customHeight="1">
      <c r="A201" s="100" t="s">
        <v>1617</v>
      </c>
      <c r="B201" s="101" t="s">
        <v>19</v>
      </c>
      <c r="C201" s="86"/>
      <c r="D201" s="86"/>
      <c r="E201" s="85">
        <f t="shared" si="3"/>
      </c>
      <c r="F201" s="86"/>
    </row>
    <row r="202" spans="1:6" ht="19.5" customHeight="1">
      <c r="A202" s="100" t="s">
        <v>1618</v>
      </c>
      <c r="B202" s="101" t="s">
        <v>118</v>
      </c>
      <c r="C202" s="86"/>
      <c r="D202" s="86"/>
      <c r="E202" s="85">
        <f t="shared" si="3"/>
      </c>
      <c r="F202" s="86"/>
    </row>
    <row r="203" spans="1:6" ht="19.5" customHeight="1">
      <c r="A203" s="97" t="s">
        <v>1619</v>
      </c>
      <c r="B203" s="109" t="s">
        <v>119</v>
      </c>
      <c r="C203" s="88">
        <f>SUM(C204:C208)</f>
        <v>0</v>
      </c>
      <c r="D203" s="88">
        <f>SUM(D204:D208)</f>
        <v>0</v>
      </c>
      <c r="E203" s="85">
        <f t="shared" si="3"/>
      </c>
      <c r="F203" s="106"/>
    </row>
    <row r="204" spans="1:6" ht="19.5" customHeight="1">
      <c r="A204" s="100" t="s">
        <v>1620</v>
      </c>
      <c r="B204" s="102" t="s">
        <v>10</v>
      </c>
      <c r="C204" s="86"/>
      <c r="D204" s="86"/>
      <c r="E204" s="85">
        <f t="shared" si="3"/>
      </c>
      <c r="F204" s="86"/>
    </row>
    <row r="205" spans="1:6" ht="19.5" customHeight="1">
      <c r="A205" s="100" t="s">
        <v>1621</v>
      </c>
      <c r="B205" s="102" t="s">
        <v>11</v>
      </c>
      <c r="C205" s="86"/>
      <c r="D205" s="86"/>
      <c r="E205" s="85">
        <f t="shared" si="3"/>
      </c>
      <c r="F205" s="86"/>
    </row>
    <row r="206" spans="1:6" ht="19.5" customHeight="1">
      <c r="A206" s="100" t="s">
        <v>1622</v>
      </c>
      <c r="B206" s="101" t="s">
        <v>12</v>
      </c>
      <c r="C206" s="86"/>
      <c r="D206" s="86"/>
      <c r="E206" s="85">
        <f t="shared" si="3"/>
      </c>
      <c r="F206" s="86"/>
    </row>
    <row r="207" spans="1:6" ht="19.5" customHeight="1">
      <c r="A207" s="100" t="s">
        <v>1623</v>
      </c>
      <c r="B207" s="101" t="s">
        <v>19</v>
      </c>
      <c r="C207" s="86"/>
      <c r="D207" s="86"/>
      <c r="E207" s="85">
        <f t="shared" si="3"/>
      </c>
      <c r="F207" s="86"/>
    </row>
    <row r="208" spans="1:6" ht="19.5" customHeight="1">
      <c r="A208" s="100" t="s">
        <v>1624</v>
      </c>
      <c r="B208" s="101" t="s">
        <v>120</v>
      </c>
      <c r="C208" s="86"/>
      <c r="D208" s="86"/>
      <c r="E208" s="85">
        <f t="shared" si="3"/>
      </c>
      <c r="F208" s="86"/>
    </row>
    <row r="209" spans="1:6" ht="19.5" customHeight="1">
      <c r="A209" s="97" t="s">
        <v>1625</v>
      </c>
      <c r="B209" s="99" t="s">
        <v>121</v>
      </c>
      <c r="C209" s="89">
        <f>SUM(C210:C215)</f>
        <v>0</v>
      </c>
      <c r="D209" s="89">
        <f>SUM(D210:D215)</f>
        <v>0</v>
      </c>
      <c r="E209" s="85">
        <f t="shared" si="3"/>
      </c>
      <c r="F209" s="106"/>
    </row>
    <row r="210" spans="1:6" ht="19.5" customHeight="1">
      <c r="A210" s="100" t="s">
        <v>1626</v>
      </c>
      <c r="B210" s="101" t="s">
        <v>10</v>
      </c>
      <c r="C210" s="86"/>
      <c r="D210" s="86"/>
      <c r="E210" s="85">
        <f t="shared" si="3"/>
      </c>
      <c r="F210" s="86"/>
    </row>
    <row r="211" spans="1:6" ht="19.5" customHeight="1">
      <c r="A211" s="100" t="s">
        <v>1627</v>
      </c>
      <c r="B211" s="101" t="s">
        <v>11</v>
      </c>
      <c r="C211" s="86"/>
      <c r="D211" s="86"/>
      <c r="E211" s="85">
        <f t="shared" si="3"/>
      </c>
      <c r="F211" s="86"/>
    </row>
    <row r="212" spans="1:6" ht="19.5" customHeight="1">
      <c r="A212" s="100" t="s">
        <v>1628</v>
      </c>
      <c r="B212" s="101" t="s">
        <v>12</v>
      </c>
      <c r="C212" s="86"/>
      <c r="D212" s="86"/>
      <c r="E212" s="85">
        <f t="shared" si="3"/>
      </c>
      <c r="F212" s="86"/>
    </row>
    <row r="213" spans="1:6" ht="19.5" customHeight="1">
      <c r="A213" s="100" t="s">
        <v>1629</v>
      </c>
      <c r="B213" s="101" t="s">
        <v>122</v>
      </c>
      <c r="C213" s="86"/>
      <c r="D213" s="86"/>
      <c r="E213" s="85">
        <f t="shared" si="3"/>
      </c>
      <c r="F213" s="86"/>
    </row>
    <row r="214" spans="1:6" ht="19.5" customHeight="1">
      <c r="A214" s="100" t="s">
        <v>1630</v>
      </c>
      <c r="B214" s="101" t="s">
        <v>19</v>
      </c>
      <c r="C214" s="86"/>
      <c r="D214" s="86"/>
      <c r="E214" s="85">
        <f t="shared" si="3"/>
      </c>
      <c r="F214" s="86"/>
    </row>
    <row r="215" spans="1:6" ht="19.5" customHeight="1">
      <c r="A215" s="100" t="s">
        <v>1631</v>
      </c>
      <c r="B215" s="101" t="s">
        <v>123</v>
      </c>
      <c r="C215" s="86"/>
      <c r="D215" s="86"/>
      <c r="E215" s="85">
        <f t="shared" si="3"/>
      </c>
      <c r="F215" s="86"/>
    </row>
    <row r="216" spans="1:6" ht="19.5" customHeight="1">
      <c r="A216" s="97" t="s">
        <v>1632</v>
      </c>
      <c r="B216" s="99" t="s">
        <v>124</v>
      </c>
      <c r="C216" s="88">
        <f>SUM(C217:C230)</f>
        <v>1</v>
      </c>
      <c r="D216" s="88">
        <f>SUM(D217:D230)</f>
        <v>2</v>
      </c>
      <c r="E216" s="85">
        <f t="shared" si="3"/>
        <v>200</v>
      </c>
      <c r="F216" s="106"/>
    </row>
    <row r="217" spans="1:6" ht="19.5" customHeight="1">
      <c r="A217" s="100" t="s">
        <v>1633</v>
      </c>
      <c r="B217" s="101" t="s">
        <v>10</v>
      </c>
      <c r="C217" s="86"/>
      <c r="D217" s="86"/>
      <c r="E217" s="85">
        <f t="shared" si="3"/>
      </c>
      <c r="F217" s="86"/>
    </row>
    <row r="218" spans="1:6" ht="19.5" customHeight="1">
      <c r="A218" s="100" t="s">
        <v>1634</v>
      </c>
      <c r="B218" s="101" t="s">
        <v>11</v>
      </c>
      <c r="C218" s="86"/>
      <c r="D218" s="86"/>
      <c r="E218" s="85">
        <f t="shared" si="3"/>
      </c>
      <c r="F218" s="86"/>
    </row>
    <row r="219" spans="1:6" ht="19.5" customHeight="1">
      <c r="A219" s="100" t="s">
        <v>1635</v>
      </c>
      <c r="B219" s="101" t="s">
        <v>12</v>
      </c>
      <c r="C219" s="86"/>
      <c r="D219" s="86"/>
      <c r="E219" s="85">
        <f t="shared" si="3"/>
      </c>
      <c r="F219" s="86"/>
    </row>
    <row r="220" spans="1:6" ht="19.5" customHeight="1">
      <c r="A220" s="100" t="s">
        <v>1636</v>
      </c>
      <c r="B220" s="101" t="s">
        <v>125</v>
      </c>
      <c r="C220" s="86"/>
      <c r="D220" s="86"/>
      <c r="E220" s="85">
        <f t="shared" si="3"/>
      </c>
      <c r="F220" s="86"/>
    </row>
    <row r="221" spans="1:6" ht="19.5" customHeight="1">
      <c r="A221" s="100" t="s">
        <v>1637</v>
      </c>
      <c r="B221" s="101" t="s">
        <v>126</v>
      </c>
      <c r="C221" s="86"/>
      <c r="D221" s="86"/>
      <c r="E221" s="85">
        <f t="shared" si="3"/>
      </c>
      <c r="F221" s="86"/>
    </row>
    <row r="222" spans="1:6" ht="19.5" customHeight="1">
      <c r="A222" s="100" t="s">
        <v>1638</v>
      </c>
      <c r="B222" s="101" t="s">
        <v>51</v>
      </c>
      <c r="C222" s="86"/>
      <c r="D222" s="86"/>
      <c r="E222" s="85">
        <f t="shared" si="3"/>
      </c>
      <c r="F222" s="86"/>
    </row>
    <row r="223" spans="1:6" ht="19.5" customHeight="1">
      <c r="A223" s="100" t="s">
        <v>1639</v>
      </c>
      <c r="B223" s="101" t="s">
        <v>127</v>
      </c>
      <c r="C223" s="86"/>
      <c r="D223" s="86"/>
      <c r="E223" s="85">
        <f t="shared" si="3"/>
      </c>
      <c r="F223" s="86"/>
    </row>
    <row r="224" spans="1:6" ht="19.5" customHeight="1">
      <c r="A224" s="100" t="s">
        <v>1640</v>
      </c>
      <c r="B224" s="101" t="s">
        <v>128</v>
      </c>
      <c r="C224" s="86"/>
      <c r="D224" s="86"/>
      <c r="E224" s="85">
        <f t="shared" si="3"/>
      </c>
      <c r="F224" s="86"/>
    </row>
    <row r="225" spans="1:6" ht="19.5" customHeight="1">
      <c r="A225" s="100" t="s">
        <v>1641</v>
      </c>
      <c r="B225" s="101" t="s">
        <v>129</v>
      </c>
      <c r="C225" s="86"/>
      <c r="D225" s="86"/>
      <c r="E225" s="85">
        <f t="shared" si="3"/>
      </c>
      <c r="F225" s="86"/>
    </row>
    <row r="226" spans="1:6" ht="19.5" customHeight="1">
      <c r="A226" s="100" t="s">
        <v>1642</v>
      </c>
      <c r="B226" s="101" t="s">
        <v>130</v>
      </c>
      <c r="C226" s="86"/>
      <c r="D226" s="86"/>
      <c r="E226" s="85">
        <f t="shared" si="3"/>
      </c>
      <c r="F226" s="86"/>
    </row>
    <row r="227" spans="1:6" ht="19.5" customHeight="1">
      <c r="A227" s="100" t="s">
        <v>1643</v>
      </c>
      <c r="B227" s="101" t="s">
        <v>131</v>
      </c>
      <c r="C227" s="86"/>
      <c r="D227" s="86"/>
      <c r="E227" s="85">
        <f t="shared" si="3"/>
      </c>
      <c r="F227" s="86"/>
    </row>
    <row r="228" spans="1:6" ht="19.5" customHeight="1">
      <c r="A228" s="100" t="s">
        <v>1644</v>
      </c>
      <c r="B228" s="101" t="s">
        <v>132</v>
      </c>
      <c r="C228" s="86"/>
      <c r="D228" s="86"/>
      <c r="E228" s="85">
        <f t="shared" si="3"/>
      </c>
      <c r="F228" s="86"/>
    </row>
    <row r="229" spans="1:6" ht="19.5" customHeight="1">
      <c r="A229" s="100" t="s">
        <v>1645</v>
      </c>
      <c r="B229" s="101" t="s">
        <v>19</v>
      </c>
      <c r="C229" s="86"/>
      <c r="D229" s="86"/>
      <c r="E229" s="85">
        <f t="shared" si="3"/>
      </c>
      <c r="F229" s="86"/>
    </row>
    <row r="230" spans="1:6" ht="19.5" customHeight="1">
      <c r="A230" s="100" t="s">
        <v>1646</v>
      </c>
      <c r="B230" s="101" t="s">
        <v>133</v>
      </c>
      <c r="C230" s="86">
        <v>1</v>
      </c>
      <c r="D230" s="86">
        <v>2</v>
      </c>
      <c r="E230" s="85">
        <f t="shared" si="3"/>
        <v>200</v>
      </c>
      <c r="F230" s="86"/>
    </row>
    <row r="231" spans="1:6" ht="19.5" customHeight="1">
      <c r="A231" s="97" t="s">
        <v>1647</v>
      </c>
      <c r="B231" s="99" t="s">
        <v>134</v>
      </c>
      <c r="C231" s="85">
        <f>SUM(C232:C233)</f>
        <v>0</v>
      </c>
      <c r="D231" s="85">
        <f>SUM(D232:D233)</f>
        <v>0</v>
      </c>
      <c r="E231" s="85">
        <f t="shared" si="3"/>
      </c>
      <c r="F231" s="106"/>
    </row>
    <row r="232" spans="1:6" ht="19.5" customHeight="1">
      <c r="A232" s="100" t="s">
        <v>1648</v>
      </c>
      <c r="B232" s="102" t="s">
        <v>135</v>
      </c>
      <c r="C232" s="86"/>
      <c r="D232" s="86"/>
      <c r="E232" s="85">
        <f t="shared" si="3"/>
      </c>
      <c r="F232" s="86"/>
    </row>
    <row r="233" spans="1:6" ht="19.5" customHeight="1">
      <c r="A233" s="100" t="s">
        <v>1649</v>
      </c>
      <c r="B233" s="102" t="s">
        <v>136</v>
      </c>
      <c r="C233" s="86"/>
      <c r="D233" s="86"/>
      <c r="E233" s="85">
        <f t="shared" si="3"/>
      </c>
      <c r="F233" s="86"/>
    </row>
    <row r="234" spans="1:6" ht="19.5" customHeight="1">
      <c r="A234" s="97" t="s">
        <v>1650</v>
      </c>
      <c r="B234" s="98" t="s">
        <v>137</v>
      </c>
      <c r="C234" s="85">
        <f>SUM(C235:C237)</f>
        <v>0</v>
      </c>
      <c r="D234" s="85">
        <f>SUM(D235:D237)</f>
        <v>0</v>
      </c>
      <c r="E234" s="85">
        <f t="shared" si="3"/>
      </c>
      <c r="F234" s="106"/>
    </row>
    <row r="235" spans="1:6" ht="19.5" customHeight="1">
      <c r="A235" s="100" t="s">
        <v>1651</v>
      </c>
      <c r="B235" s="102" t="s">
        <v>138</v>
      </c>
      <c r="C235" s="86"/>
      <c r="D235" s="86"/>
      <c r="E235" s="85">
        <f t="shared" si="3"/>
      </c>
      <c r="F235" s="86"/>
    </row>
    <row r="236" spans="1:6" ht="19.5" customHeight="1">
      <c r="A236" s="102" t="s">
        <v>2647</v>
      </c>
      <c r="B236" s="102" t="s">
        <v>139</v>
      </c>
      <c r="C236" s="86"/>
      <c r="D236" s="86"/>
      <c r="E236" s="85">
        <f t="shared" si="3"/>
      </c>
      <c r="F236" s="86"/>
    </row>
    <row r="237" spans="1:6" ht="19.5" customHeight="1">
      <c r="A237" s="100" t="s">
        <v>1652</v>
      </c>
      <c r="B237" s="101" t="s">
        <v>140</v>
      </c>
      <c r="C237" s="86"/>
      <c r="D237" s="86"/>
      <c r="E237" s="85">
        <f t="shared" si="3"/>
      </c>
      <c r="F237" s="86"/>
    </row>
    <row r="238" spans="1:6" ht="19.5" customHeight="1">
      <c r="A238" s="97" t="s">
        <v>1653</v>
      </c>
      <c r="B238" s="98" t="s">
        <v>141</v>
      </c>
      <c r="C238" s="85">
        <f>SUM(C239,C249)</f>
        <v>8</v>
      </c>
      <c r="D238" s="85">
        <f>SUM(D239,D249)</f>
        <v>13</v>
      </c>
      <c r="E238" s="85">
        <f t="shared" si="3"/>
        <v>162.5</v>
      </c>
      <c r="F238" s="106"/>
    </row>
    <row r="239" spans="1:6" ht="19.5" customHeight="1">
      <c r="A239" s="97" t="s">
        <v>1654</v>
      </c>
      <c r="B239" s="109" t="s">
        <v>142</v>
      </c>
      <c r="C239" s="85">
        <f>SUM(C240:C248)</f>
        <v>8</v>
      </c>
      <c r="D239" s="85">
        <f>SUM(D240:D248)</f>
        <v>13</v>
      </c>
      <c r="E239" s="85">
        <f t="shared" si="3"/>
        <v>162.5</v>
      </c>
      <c r="F239" s="106"/>
    </row>
    <row r="240" spans="1:6" ht="19.5" customHeight="1">
      <c r="A240" s="100" t="s">
        <v>1655</v>
      </c>
      <c r="B240" s="102" t="s">
        <v>143</v>
      </c>
      <c r="C240" s="86">
        <v>2</v>
      </c>
      <c r="D240" s="86">
        <v>3</v>
      </c>
      <c r="E240" s="85">
        <f t="shared" si="3"/>
        <v>150</v>
      </c>
      <c r="F240" s="86"/>
    </row>
    <row r="241" spans="1:6" ht="19.5" customHeight="1">
      <c r="A241" s="100" t="s">
        <v>1656</v>
      </c>
      <c r="B241" s="101" t="s">
        <v>144</v>
      </c>
      <c r="C241" s="86"/>
      <c r="D241" s="86"/>
      <c r="E241" s="85">
        <f t="shared" si="3"/>
      </c>
      <c r="F241" s="86"/>
    </row>
    <row r="242" spans="1:6" ht="19.5" customHeight="1">
      <c r="A242" s="100" t="s">
        <v>1657</v>
      </c>
      <c r="B242" s="101" t="s">
        <v>145</v>
      </c>
      <c r="C242" s="86"/>
      <c r="D242" s="86"/>
      <c r="E242" s="85">
        <f t="shared" si="3"/>
      </c>
      <c r="F242" s="86"/>
    </row>
    <row r="243" spans="1:6" ht="19.5" customHeight="1">
      <c r="A243" s="100" t="s">
        <v>1658</v>
      </c>
      <c r="B243" s="101" t="s">
        <v>146</v>
      </c>
      <c r="C243" s="86"/>
      <c r="D243" s="86"/>
      <c r="E243" s="85">
        <f t="shared" si="3"/>
      </c>
      <c r="F243" s="86"/>
    </row>
    <row r="244" spans="1:6" ht="19.5" customHeight="1">
      <c r="A244" s="100" t="s">
        <v>1659</v>
      </c>
      <c r="B244" s="102" t="s">
        <v>147</v>
      </c>
      <c r="C244" s="86"/>
      <c r="D244" s="86"/>
      <c r="E244" s="85">
        <f t="shared" si="3"/>
      </c>
      <c r="F244" s="86"/>
    </row>
    <row r="245" spans="1:6" ht="19.5" customHeight="1">
      <c r="A245" s="100" t="s">
        <v>1660</v>
      </c>
      <c r="B245" s="102" t="s">
        <v>148</v>
      </c>
      <c r="C245" s="86"/>
      <c r="D245" s="86"/>
      <c r="E245" s="85">
        <f t="shared" si="3"/>
      </c>
      <c r="F245" s="86"/>
    </row>
    <row r="246" spans="1:6" ht="19.5" customHeight="1">
      <c r="A246" s="100" t="s">
        <v>1661</v>
      </c>
      <c r="B246" s="102" t="s">
        <v>149</v>
      </c>
      <c r="C246" s="86">
        <v>6</v>
      </c>
      <c r="D246" s="86">
        <v>10</v>
      </c>
      <c r="E246" s="85">
        <f t="shared" si="3"/>
        <v>166.7</v>
      </c>
      <c r="F246" s="86"/>
    </row>
    <row r="247" spans="1:6" ht="19.5" customHeight="1">
      <c r="A247" s="100" t="s">
        <v>1662</v>
      </c>
      <c r="B247" s="102" t="s">
        <v>150</v>
      </c>
      <c r="C247" s="86"/>
      <c r="D247" s="86"/>
      <c r="E247" s="85">
        <f t="shared" si="3"/>
      </c>
      <c r="F247" s="86"/>
    </row>
    <row r="248" spans="1:6" ht="19.5" customHeight="1">
      <c r="A248" s="100" t="s">
        <v>1663</v>
      </c>
      <c r="B248" s="102" t="s">
        <v>151</v>
      </c>
      <c r="C248" s="86"/>
      <c r="D248" s="86"/>
      <c r="E248" s="85">
        <f t="shared" si="3"/>
      </c>
      <c r="F248" s="86"/>
    </row>
    <row r="249" spans="1:6" ht="19.5" customHeight="1">
      <c r="A249" s="144" t="s">
        <v>1664</v>
      </c>
      <c r="B249" s="145" t="s">
        <v>152</v>
      </c>
      <c r="C249" s="86"/>
      <c r="D249" s="86"/>
      <c r="E249" s="85">
        <f t="shared" si="3"/>
      </c>
      <c r="F249" s="106"/>
    </row>
    <row r="250" spans="1:6" ht="19.5" customHeight="1">
      <c r="A250" s="97" t="s">
        <v>1665</v>
      </c>
      <c r="B250" s="98" t="s">
        <v>153</v>
      </c>
      <c r="C250" s="85">
        <f>SUM(C251,C254,C265,C272,C280,C289,C303,C313,C323,C331,C337)</f>
        <v>672</v>
      </c>
      <c r="D250" s="85">
        <f>SUM(D251,D254,D265,D272,D280,D289,D303,D313,D323,D331,D337)</f>
        <v>703</v>
      </c>
      <c r="E250" s="85">
        <f t="shared" si="3"/>
        <v>104.6</v>
      </c>
      <c r="F250" s="106"/>
    </row>
    <row r="251" spans="1:6" ht="19.5" customHeight="1">
      <c r="A251" s="97" t="s">
        <v>1666</v>
      </c>
      <c r="B251" s="99" t="s">
        <v>154</v>
      </c>
      <c r="C251" s="85">
        <f>SUM(C252:C253)</f>
        <v>0</v>
      </c>
      <c r="D251" s="85">
        <f>SUM(D252:D253)</f>
        <v>0</v>
      </c>
      <c r="E251" s="85">
        <f t="shared" si="3"/>
      </c>
      <c r="F251" s="106"/>
    </row>
    <row r="252" spans="1:6" ht="19.5" customHeight="1">
      <c r="A252" s="100" t="s">
        <v>1667</v>
      </c>
      <c r="B252" s="101" t="s">
        <v>155</v>
      </c>
      <c r="C252" s="86"/>
      <c r="D252" s="86"/>
      <c r="E252" s="85">
        <f t="shared" si="3"/>
      </c>
      <c r="F252" s="86"/>
    </row>
    <row r="253" spans="1:6" ht="19.5" customHeight="1">
      <c r="A253" s="100" t="s">
        <v>1668</v>
      </c>
      <c r="B253" s="102" t="s">
        <v>156</v>
      </c>
      <c r="C253" s="86"/>
      <c r="D253" s="86"/>
      <c r="E253" s="85">
        <f t="shared" si="3"/>
      </c>
      <c r="F253" s="86"/>
    </row>
    <row r="254" spans="1:6" ht="19.5" customHeight="1">
      <c r="A254" s="97" t="s">
        <v>1669</v>
      </c>
      <c r="B254" s="109" t="s">
        <v>157</v>
      </c>
      <c r="C254" s="85">
        <f>SUM(C255:C264)</f>
        <v>0</v>
      </c>
      <c r="D254" s="85">
        <f>SUM(D255:D264)</f>
        <v>0</v>
      </c>
      <c r="E254" s="85">
        <f t="shared" si="3"/>
      </c>
      <c r="F254" s="106"/>
    </row>
    <row r="255" spans="1:6" ht="19.5" customHeight="1">
      <c r="A255" s="100" t="s">
        <v>1670</v>
      </c>
      <c r="B255" s="102" t="s">
        <v>10</v>
      </c>
      <c r="C255" s="86"/>
      <c r="D255" s="86"/>
      <c r="E255" s="85">
        <f t="shared" si="3"/>
      </c>
      <c r="F255" s="86"/>
    </row>
    <row r="256" spans="1:6" ht="19.5" customHeight="1">
      <c r="A256" s="100" t="s">
        <v>1671</v>
      </c>
      <c r="B256" s="102" t="s">
        <v>11</v>
      </c>
      <c r="C256" s="86"/>
      <c r="D256" s="86"/>
      <c r="E256" s="85">
        <f t="shared" si="3"/>
      </c>
      <c r="F256" s="86"/>
    </row>
    <row r="257" spans="1:6" ht="19.5" customHeight="1">
      <c r="A257" s="100" t="s">
        <v>1672</v>
      </c>
      <c r="B257" s="102" t="s">
        <v>12</v>
      </c>
      <c r="C257" s="86"/>
      <c r="D257" s="86"/>
      <c r="E257" s="85">
        <f t="shared" si="3"/>
      </c>
      <c r="F257" s="86"/>
    </row>
    <row r="258" spans="1:6" ht="19.5" customHeight="1">
      <c r="A258" s="100" t="s">
        <v>1673</v>
      </c>
      <c r="B258" s="102" t="s">
        <v>51</v>
      </c>
      <c r="C258" s="86"/>
      <c r="D258" s="86"/>
      <c r="E258" s="85">
        <f t="shared" si="3"/>
      </c>
      <c r="F258" s="86"/>
    </row>
    <row r="259" spans="1:6" ht="19.5" customHeight="1">
      <c r="A259" s="100" t="s">
        <v>1674</v>
      </c>
      <c r="B259" s="102" t="s">
        <v>158</v>
      </c>
      <c r="C259" s="86"/>
      <c r="D259" s="86"/>
      <c r="E259" s="85">
        <f t="shared" si="3"/>
      </c>
      <c r="F259" s="86"/>
    </row>
    <row r="260" spans="1:6" ht="19.5" customHeight="1">
      <c r="A260" s="100" t="s">
        <v>1675</v>
      </c>
      <c r="B260" s="102" t="s">
        <v>159</v>
      </c>
      <c r="C260" s="86"/>
      <c r="D260" s="86"/>
      <c r="E260" s="85">
        <f t="shared" si="3"/>
      </c>
      <c r="F260" s="86"/>
    </row>
    <row r="261" spans="1:6" ht="19.5" customHeight="1">
      <c r="A261" s="100" t="s">
        <v>1676</v>
      </c>
      <c r="B261" s="102" t="s">
        <v>160</v>
      </c>
      <c r="C261" s="86"/>
      <c r="D261" s="86"/>
      <c r="E261" s="85">
        <f aca="true" t="shared" si="4" ref="E261:E324">IF(C261=0,"",ROUND(D261/C261*100,1))</f>
      </c>
      <c r="F261" s="86"/>
    </row>
    <row r="262" spans="1:6" ht="19.5" customHeight="1">
      <c r="A262" s="100" t="s">
        <v>1677</v>
      </c>
      <c r="B262" s="102" t="s">
        <v>161</v>
      </c>
      <c r="C262" s="86"/>
      <c r="D262" s="86"/>
      <c r="E262" s="85">
        <f t="shared" si="4"/>
      </c>
      <c r="F262" s="86"/>
    </row>
    <row r="263" spans="1:6" ht="19.5" customHeight="1">
      <c r="A263" s="100" t="s">
        <v>1678</v>
      </c>
      <c r="B263" s="102" t="s">
        <v>19</v>
      </c>
      <c r="C263" s="86"/>
      <c r="D263" s="86"/>
      <c r="E263" s="85">
        <f t="shared" si="4"/>
      </c>
      <c r="F263" s="86"/>
    </row>
    <row r="264" spans="1:6" ht="19.5" customHeight="1">
      <c r="A264" s="100" t="s">
        <v>1679</v>
      </c>
      <c r="B264" s="102" t="s">
        <v>162</v>
      </c>
      <c r="C264" s="86"/>
      <c r="D264" s="86"/>
      <c r="E264" s="85">
        <f t="shared" si="4"/>
      </c>
      <c r="F264" s="86"/>
    </row>
    <row r="265" spans="1:6" ht="19.5" customHeight="1">
      <c r="A265" s="97" t="s">
        <v>1680</v>
      </c>
      <c r="B265" s="99" t="s">
        <v>163</v>
      </c>
      <c r="C265" s="85">
        <f>SUM(C266:C271)</f>
        <v>0</v>
      </c>
      <c r="D265" s="85">
        <f>SUM(D266:D271)</f>
        <v>0</v>
      </c>
      <c r="E265" s="85">
        <f t="shared" si="4"/>
      </c>
      <c r="F265" s="106"/>
    </row>
    <row r="266" spans="1:6" ht="19.5" customHeight="1">
      <c r="A266" s="100" t="s">
        <v>1681</v>
      </c>
      <c r="B266" s="101" t="s">
        <v>10</v>
      </c>
      <c r="C266" s="86"/>
      <c r="D266" s="86"/>
      <c r="E266" s="85">
        <f t="shared" si="4"/>
      </c>
      <c r="F266" s="86"/>
    </row>
    <row r="267" spans="1:6" ht="19.5" customHeight="1">
      <c r="A267" s="100" t="s">
        <v>1682</v>
      </c>
      <c r="B267" s="101" t="s">
        <v>11</v>
      </c>
      <c r="C267" s="86"/>
      <c r="D267" s="86"/>
      <c r="E267" s="85">
        <f t="shared" si="4"/>
      </c>
      <c r="F267" s="86"/>
    </row>
    <row r="268" spans="1:6" ht="19.5" customHeight="1">
      <c r="A268" s="100" t="s">
        <v>1683</v>
      </c>
      <c r="B268" s="102" t="s">
        <v>12</v>
      </c>
      <c r="C268" s="86"/>
      <c r="D268" s="86"/>
      <c r="E268" s="85">
        <f t="shared" si="4"/>
      </c>
      <c r="F268" s="86"/>
    </row>
    <row r="269" spans="1:6" ht="19.5" customHeight="1">
      <c r="A269" s="100" t="s">
        <v>1684</v>
      </c>
      <c r="B269" s="102" t="s">
        <v>164</v>
      </c>
      <c r="C269" s="86"/>
      <c r="D269" s="86"/>
      <c r="E269" s="85">
        <f t="shared" si="4"/>
      </c>
      <c r="F269" s="86"/>
    </row>
    <row r="270" spans="1:6" ht="19.5" customHeight="1">
      <c r="A270" s="100" t="s">
        <v>1685</v>
      </c>
      <c r="B270" s="102" t="s">
        <v>19</v>
      </c>
      <c r="C270" s="86"/>
      <c r="D270" s="86"/>
      <c r="E270" s="85">
        <f t="shared" si="4"/>
      </c>
      <c r="F270" s="86"/>
    </row>
    <row r="271" spans="1:6" ht="19.5" customHeight="1">
      <c r="A271" s="100" t="s">
        <v>1686</v>
      </c>
      <c r="B271" s="103" t="s">
        <v>165</v>
      </c>
      <c r="C271" s="86"/>
      <c r="D271" s="86"/>
      <c r="E271" s="85">
        <f t="shared" si="4"/>
      </c>
      <c r="F271" s="86"/>
    </row>
    <row r="272" spans="1:6" ht="19.5" customHeight="1">
      <c r="A272" s="97" t="s">
        <v>1687</v>
      </c>
      <c r="B272" s="99" t="s">
        <v>166</v>
      </c>
      <c r="C272" s="85">
        <f>SUM(C273:C279)</f>
        <v>0</v>
      </c>
      <c r="D272" s="85">
        <f>SUM(D273:D279)</f>
        <v>0</v>
      </c>
      <c r="E272" s="85">
        <f t="shared" si="4"/>
      </c>
      <c r="F272" s="106"/>
    </row>
    <row r="273" spans="1:6" ht="19.5" customHeight="1">
      <c r="A273" s="100" t="s">
        <v>1688</v>
      </c>
      <c r="B273" s="101" t="s">
        <v>10</v>
      </c>
      <c r="C273" s="86"/>
      <c r="D273" s="86"/>
      <c r="E273" s="85">
        <f t="shared" si="4"/>
      </c>
      <c r="F273" s="86"/>
    </row>
    <row r="274" spans="1:6" ht="19.5" customHeight="1">
      <c r="A274" s="100" t="s">
        <v>1689</v>
      </c>
      <c r="B274" s="101" t="s">
        <v>11</v>
      </c>
      <c r="C274" s="86"/>
      <c r="D274" s="86"/>
      <c r="E274" s="85">
        <f t="shared" si="4"/>
      </c>
      <c r="F274" s="86"/>
    </row>
    <row r="275" spans="1:6" ht="19.5" customHeight="1">
      <c r="A275" s="100" t="s">
        <v>1690</v>
      </c>
      <c r="B275" s="102" t="s">
        <v>12</v>
      </c>
      <c r="C275" s="86"/>
      <c r="D275" s="86"/>
      <c r="E275" s="85">
        <f t="shared" si="4"/>
      </c>
      <c r="F275" s="86"/>
    </row>
    <row r="276" spans="1:6" ht="19.5" customHeight="1">
      <c r="A276" s="100" t="s">
        <v>1691</v>
      </c>
      <c r="B276" s="102" t="s">
        <v>167</v>
      </c>
      <c r="C276" s="86"/>
      <c r="D276" s="86"/>
      <c r="E276" s="85">
        <f t="shared" si="4"/>
      </c>
      <c r="F276" s="86"/>
    </row>
    <row r="277" spans="1:6" ht="19.5" customHeight="1">
      <c r="A277" s="100" t="s">
        <v>1692</v>
      </c>
      <c r="B277" s="102" t="s">
        <v>168</v>
      </c>
      <c r="C277" s="86"/>
      <c r="D277" s="86"/>
      <c r="E277" s="85">
        <f t="shared" si="4"/>
      </c>
      <c r="F277" s="86"/>
    </row>
    <row r="278" spans="1:6" ht="19.5" customHeight="1">
      <c r="A278" s="100" t="s">
        <v>1693</v>
      </c>
      <c r="B278" s="102" t="s">
        <v>19</v>
      </c>
      <c r="C278" s="86"/>
      <c r="D278" s="86"/>
      <c r="E278" s="85">
        <f t="shared" si="4"/>
      </c>
      <c r="F278" s="86"/>
    </row>
    <row r="279" spans="1:6" ht="19.5" customHeight="1">
      <c r="A279" s="100" t="s">
        <v>1694</v>
      </c>
      <c r="B279" s="102" t="s">
        <v>169</v>
      </c>
      <c r="C279" s="86"/>
      <c r="D279" s="86"/>
      <c r="E279" s="85">
        <f t="shared" si="4"/>
      </c>
      <c r="F279" s="86"/>
    </row>
    <row r="280" spans="1:6" ht="19.5" customHeight="1">
      <c r="A280" s="97" t="s">
        <v>1695</v>
      </c>
      <c r="B280" s="98" t="s">
        <v>170</v>
      </c>
      <c r="C280" s="85">
        <f>SUM(C281:C288)</f>
        <v>0</v>
      </c>
      <c r="D280" s="85">
        <f>SUM(D281:D288)</f>
        <v>0</v>
      </c>
      <c r="E280" s="85">
        <f t="shared" si="4"/>
      </c>
      <c r="F280" s="106"/>
    </row>
    <row r="281" spans="1:6" ht="19.5" customHeight="1">
      <c r="A281" s="100" t="s">
        <v>1696</v>
      </c>
      <c r="B281" s="101" t="s">
        <v>10</v>
      </c>
      <c r="C281" s="86"/>
      <c r="D281" s="86"/>
      <c r="E281" s="85">
        <f t="shared" si="4"/>
      </c>
      <c r="F281" s="86"/>
    </row>
    <row r="282" spans="1:6" ht="19.5" customHeight="1">
      <c r="A282" s="100" t="s">
        <v>1697</v>
      </c>
      <c r="B282" s="101" t="s">
        <v>11</v>
      </c>
      <c r="C282" s="86"/>
      <c r="D282" s="86"/>
      <c r="E282" s="85">
        <f t="shared" si="4"/>
      </c>
      <c r="F282" s="86"/>
    </row>
    <row r="283" spans="1:6" ht="19.5" customHeight="1">
      <c r="A283" s="100" t="s">
        <v>1698</v>
      </c>
      <c r="B283" s="101" t="s">
        <v>12</v>
      </c>
      <c r="C283" s="86"/>
      <c r="D283" s="86"/>
      <c r="E283" s="85">
        <f t="shared" si="4"/>
      </c>
      <c r="F283" s="86"/>
    </row>
    <row r="284" spans="1:6" ht="19.5" customHeight="1">
      <c r="A284" s="100" t="s">
        <v>1699</v>
      </c>
      <c r="B284" s="102" t="s">
        <v>171</v>
      </c>
      <c r="C284" s="86"/>
      <c r="D284" s="86"/>
      <c r="E284" s="85">
        <f t="shared" si="4"/>
      </c>
      <c r="F284" s="86"/>
    </row>
    <row r="285" spans="1:6" ht="19.5" customHeight="1">
      <c r="A285" s="100" t="s">
        <v>1700</v>
      </c>
      <c r="B285" s="102" t="s">
        <v>172</v>
      </c>
      <c r="C285" s="86"/>
      <c r="D285" s="86"/>
      <c r="E285" s="85">
        <f t="shared" si="4"/>
      </c>
      <c r="F285" s="86"/>
    </row>
    <row r="286" spans="1:6" ht="19.5" customHeight="1">
      <c r="A286" s="100" t="s">
        <v>1701</v>
      </c>
      <c r="B286" s="102" t="s">
        <v>173</v>
      </c>
      <c r="C286" s="86"/>
      <c r="D286" s="86"/>
      <c r="E286" s="85">
        <f t="shared" si="4"/>
      </c>
      <c r="F286" s="86"/>
    </row>
    <row r="287" spans="1:6" ht="19.5" customHeight="1">
      <c r="A287" s="100" t="s">
        <v>1702</v>
      </c>
      <c r="B287" s="101" t="s">
        <v>19</v>
      </c>
      <c r="C287" s="86"/>
      <c r="D287" s="86"/>
      <c r="E287" s="85">
        <f t="shared" si="4"/>
      </c>
      <c r="F287" s="86"/>
    </row>
    <row r="288" spans="1:6" ht="19.5" customHeight="1">
      <c r="A288" s="100" t="s">
        <v>1703</v>
      </c>
      <c r="B288" s="101" t="s">
        <v>174</v>
      </c>
      <c r="C288" s="86"/>
      <c r="D288" s="86"/>
      <c r="E288" s="85">
        <f t="shared" si="4"/>
      </c>
      <c r="F288" s="86"/>
    </row>
    <row r="289" spans="1:6" ht="19.5" customHeight="1">
      <c r="A289" s="97" t="s">
        <v>1704</v>
      </c>
      <c r="B289" s="99" t="s">
        <v>175</v>
      </c>
      <c r="C289" s="85">
        <f>SUM(C290:C302)</f>
        <v>2</v>
      </c>
      <c r="D289" s="85">
        <f>SUM(D290:D302)</f>
        <v>3</v>
      </c>
      <c r="E289" s="85">
        <f t="shared" si="4"/>
        <v>150</v>
      </c>
      <c r="F289" s="106"/>
    </row>
    <row r="290" spans="1:6" ht="19.5" customHeight="1">
      <c r="A290" s="100" t="s">
        <v>1705</v>
      </c>
      <c r="B290" s="102" t="s">
        <v>10</v>
      </c>
      <c r="C290" s="86"/>
      <c r="D290" s="86"/>
      <c r="E290" s="85">
        <f t="shared" si="4"/>
      </c>
      <c r="F290" s="86"/>
    </row>
    <row r="291" spans="1:6" ht="19.5" customHeight="1">
      <c r="A291" s="100" t="s">
        <v>1706</v>
      </c>
      <c r="B291" s="102" t="s">
        <v>11</v>
      </c>
      <c r="C291" s="86"/>
      <c r="D291" s="86"/>
      <c r="E291" s="85">
        <f t="shared" si="4"/>
      </c>
      <c r="F291" s="86"/>
    </row>
    <row r="292" spans="1:6" ht="19.5" customHeight="1">
      <c r="A292" s="100" t="s">
        <v>1707</v>
      </c>
      <c r="B292" s="102" t="s">
        <v>12</v>
      </c>
      <c r="C292" s="86"/>
      <c r="D292" s="86"/>
      <c r="E292" s="85">
        <f t="shared" si="4"/>
      </c>
      <c r="F292" s="86"/>
    </row>
    <row r="293" spans="1:6" ht="19.5" customHeight="1">
      <c r="A293" s="100" t="s">
        <v>1708</v>
      </c>
      <c r="B293" s="103" t="s">
        <v>176</v>
      </c>
      <c r="C293" s="86"/>
      <c r="D293" s="86"/>
      <c r="E293" s="85">
        <f t="shared" si="4"/>
      </c>
      <c r="F293" s="86"/>
    </row>
    <row r="294" spans="1:6" ht="19.5" customHeight="1">
      <c r="A294" s="100" t="s">
        <v>1709</v>
      </c>
      <c r="B294" s="101" t="s">
        <v>177</v>
      </c>
      <c r="C294" s="86"/>
      <c r="D294" s="86"/>
      <c r="E294" s="85">
        <f t="shared" si="4"/>
      </c>
      <c r="F294" s="86"/>
    </row>
    <row r="295" spans="1:6" s="107" customFormat="1" ht="19.5" customHeight="1">
      <c r="A295" s="104" t="s">
        <v>1710</v>
      </c>
      <c r="B295" s="108" t="s">
        <v>178</v>
      </c>
      <c r="C295" s="86"/>
      <c r="D295" s="86"/>
      <c r="E295" s="85">
        <f t="shared" si="4"/>
      </c>
      <c r="F295" s="106"/>
    </row>
    <row r="296" spans="1:6" s="107" customFormat="1" ht="19.5" customHeight="1">
      <c r="A296" s="104" t="s">
        <v>1711</v>
      </c>
      <c r="B296" s="108" t="s">
        <v>179</v>
      </c>
      <c r="C296" s="86"/>
      <c r="D296" s="86"/>
      <c r="E296" s="85">
        <f t="shared" si="4"/>
      </c>
      <c r="F296" s="106"/>
    </row>
    <row r="297" spans="1:6" ht="19.5" customHeight="1">
      <c r="A297" s="100" t="s">
        <v>1712</v>
      </c>
      <c r="B297" s="102" t="s">
        <v>180</v>
      </c>
      <c r="C297" s="86"/>
      <c r="D297" s="86"/>
      <c r="E297" s="85">
        <f t="shared" si="4"/>
      </c>
      <c r="F297" s="86"/>
    </row>
    <row r="298" spans="1:6" ht="19.5" customHeight="1">
      <c r="A298" s="100" t="s">
        <v>1713</v>
      </c>
      <c r="B298" s="102" t="s">
        <v>181</v>
      </c>
      <c r="C298" s="86"/>
      <c r="D298" s="86"/>
      <c r="E298" s="85">
        <f t="shared" si="4"/>
      </c>
      <c r="F298" s="86"/>
    </row>
    <row r="299" spans="1:6" ht="19.5" customHeight="1">
      <c r="A299" s="100" t="s">
        <v>1714</v>
      </c>
      <c r="B299" s="102" t="s">
        <v>182</v>
      </c>
      <c r="C299" s="86"/>
      <c r="D299" s="86"/>
      <c r="E299" s="85">
        <f t="shared" si="4"/>
      </c>
      <c r="F299" s="86"/>
    </row>
    <row r="300" spans="1:6" ht="19.5" customHeight="1">
      <c r="A300" s="100" t="s">
        <v>1715</v>
      </c>
      <c r="B300" s="102" t="s">
        <v>51</v>
      </c>
      <c r="C300" s="86"/>
      <c r="D300" s="86"/>
      <c r="E300" s="85">
        <f t="shared" si="4"/>
      </c>
      <c r="F300" s="86"/>
    </row>
    <row r="301" spans="1:6" ht="19.5" customHeight="1">
      <c r="A301" s="100" t="s">
        <v>1716</v>
      </c>
      <c r="B301" s="102" t="s">
        <v>19</v>
      </c>
      <c r="C301" s="86"/>
      <c r="D301" s="86"/>
      <c r="E301" s="85">
        <f t="shared" si="4"/>
      </c>
      <c r="F301" s="86"/>
    </row>
    <row r="302" spans="1:6" ht="19.5" customHeight="1">
      <c r="A302" s="100" t="s">
        <v>1717</v>
      </c>
      <c r="B302" s="101" t="s">
        <v>183</v>
      </c>
      <c r="C302" s="86">
        <v>2</v>
      </c>
      <c r="D302" s="86">
        <v>3</v>
      </c>
      <c r="E302" s="85">
        <f t="shared" si="4"/>
        <v>150</v>
      </c>
      <c r="F302" s="86"/>
    </row>
    <row r="303" spans="1:6" ht="19.5" customHeight="1">
      <c r="A303" s="97" t="s">
        <v>1718</v>
      </c>
      <c r="B303" s="99" t="s">
        <v>184</v>
      </c>
      <c r="C303" s="85">
        <f>SUM(C304:C312)</f>
        <v>0</v>
      </c>
      <c r="D303" s="85">
        <f>SUM(D304:D312)</f>
        <v>0</v>
      </c>
      <c r="E303" s="85">
        <f t="shared" si="4"/>
      </c>
      <c r="F303" s="106"/>
    </row>
    <row r="304" spans="1:6" ht="19.5" customHeight="1">
      <c r="A304" s="100" t="s">
        <v>1719</v>
      </c>
      <c r="B304" s="101" t="s">
        <v>10</v>
      </c>
      <c r="C304" s="86"/>
      <c r="D304" s="86"/>
      <c r="E304" s="85">
        <f t="shared" si="4"/>
      </c>
      <c r="F304" s="86"/>
    </row>
    <row r="305" spans="1:6" ht="19.5" customHeight="1">
      <c r="A305" s="100" t="s">
        <v>1720</v>
      </c>
      <c r="B305" s="102" t="s">
        <v>11</v>
      </c>
      <c r="C305" s="86"/>
      <c r="D305" s="86"/>
      <c r="E305" s="85">
        <f t="shared" si="4"/>
      </c>
      <c r="F305" s="86"/>
    </row>
    <row r="306" spans="1:6" ht="19.5" customHeight="1">
      <c r="A306" s="100" t="s">
        <v>1721</v>
      </c>
      <c r="B306" s="102" t="s">
        <v>12</v>
      </c>
      <c r="C306" s="86"/>
      <c r="D306" s="86"/>
      <c r="E306" s="85">
        <f t="shared" si="4"/>
      </c>
      <c r="F306" s="86"/>
    </row>
    <row r="307" spans="1:6" ht="19.5" customHeight="1">
      <c r="A307" s="100" t="s">
        <v>1722</v>
      </c>
      <c r="B307" s="102" t="s">
        <v>185</v>
      </c>
      <c r="C307" s="86"/>
      <c r="D307" s="86"/>
      <c r="E307" s="85">
        <f t="shared" si="4"/>
      </c>
      <c r="F307" s="86"/>
    </row>
    <row r="308" spans="1:6" ht="19.5" customHeight="1">
      <c r="A308" s="100" t="s">
        <v>1723</v>
      </c>
      <c r="B308" s="103" t="s">
        <v>186</v>
      </c>
      <c r="C308" s="86"/>
      <c r="D308" s="86"/>
      <c r="E308" s="85">
        <f t="shared" si="4"/>
      </c>
      <c r="F308" s="86"/>
    </row>
    <row r="309" spans="1:6" ht="19.5" customHeight="1">
      <c r="A309" s="100" t="s">
        <v>1724</v>
      </c>
      <c r="B309" s="101" t="s">
        <v>187</v>
      </c>
      <c r="C309" s="86"/>
      <c r="D309" s="86"/>
      <c r="E309" s="85">
        <f t="shared" si="4"/>
      </c>
      <c r="F309" s="86"/>
    </row>
    <row r="310" spans="1:6" ht="19.5" customHeight="1">
      <c r="A310" s="100" t="s">
        <v>1725</v>
      </c>
      <c r="B310" s="101" t="s">
        <v>51</v>
      </c>
      <c r="C310" s="86"/>
      <c r="D310" s="86"/>
      <c r="E310" s="85">
        <f t="shared" si="4"/>
      </c>
      <c r="F310" s="86"/>
    </row>
    <row r="311" spans="1:6" ht="19.5" customHeight="1">
      <c r="A311" s="100" t="s">
        <v>1726</v>
      </c>
      <c r="B311" s="101" t="s">
        <v>19</v>
      </c>
      <c r="C311" s="86"/>
      <c r="D311" s="86"/>
      <c r="E311" s="85">
        <f t="shared" si="4"/>
      </c>
      <c r="F311" s="86"/>
    </row>
    <row r="312" spans="1:6" ht="19.5" customHeight="1">
      <c r="A312" s="100" t="s">
        <v>1727</v>
      </c>
      <c r="B312" s="101" t="s">
        <v>188</v>
      </c>
      <c r="C312" s="86"/>
      <c r="D312" s="86"/>
      <c r="E312" s="85">
        <f t="shared" si="4"/>
      </c>
      <c r="F312" s="86"/>
    </row>
    <row r="313" spans="1:6" ht="19.5" customHeight="1">
      <c r="A313" s="97" t="s">
        <v>1728</v>
      </c>
      <c r="B313" s="109" t="s">
        <v>189</v>
      </c>
      <c r="C313" s="85">
        <f>SUM(C314:C322)</f>
        <v>0</v>
      </c>
      <c r="D313" s="85">
        <f>SUM(D314:D322)</f>
        <v>0</v>
      </c>
      <c r="E313" s="85">
        <f t="shared" si="4"/>
      </c>
      <c r="F313" s="106"/>
    </row>
    <row r="314" spans="1:6" ht="19.5" customHeight="1">
      <c r="A314" s="100" t="s">
        <v>1729</v>
      </c>
      <c r="B314" s="102" t="s">
        <v>10</v>
      </c>
      <c r="C314" s="86"/>
      <c r="D314" s="86"/>
      <c r="E314" s="85">
        <f t="shared" si="4"/>
      </c>
      <c r="F314" s="86"/>
    </row>
    <row r="315" spans="1:6" ht="19.5" customHeight="1">
      <c r="A315" s="100" t="s">
        <v>1730</v>
      </c>
      <c r="B315" s="102" t="s">
        <v>11</v>
      </c>
      <c r="C315" s="86"/>
      <c r="D315" s="86"/>
      <c r="E315" s="85">
        <f t="shared" si="4"/>
      </c>
      <c r="F315" s="86"/>
    </row>
    <row r="316" spans="1:6" ht="19.5" customHeight="1">
      <c r="A316" s="100" t="s">
        <v>1731</v>
      </c>
      <c r="B316" s="101" t="s">
        <v>12</v>
      </c>
      <c r="C316" s="86"/>
      <c r="D316" s="86"/>
      <c r="E316" s="85">
        <f t="shared" si="4"/>
      </c>
      <c r="F316" s="86"/>
    </row>
    <row r="317" spans="1:6" ht="19.5" customHeight="1">
      <c r="A317" s="100" t="s">
        <v>1732</v>
      </c>
      <c r="B317" s="101" t="s">
        <v>190</v>
      </c>
      <c r="C317" s="86"/>
      <c r="D317" s="86"/>
      <c r="E317" s="85">
        <f t="shared" si="4"/>
      </c>
      <c r="F317" s="86"/>
    </row>
    <row r="318" spans="1:6" ht="19.5" customHeight="1">
      <c r="A318" s="100" t="s">
        <v>1733</v>
      </c>
      <c r="B318" s="101" t="s">
        <v>191</v>
      </c>
      <c r="C318" s="86"/>
      <c r="D318" s="86"/>
      <c r="E318" s="85">
        <f t="shared" si="4"/>
      </c>
      <c r="F318" s="86"/>
    </row>
    <row r="319" spans="1:6" ht="19.5" customHeight="1">
      <c r="A319" s="100" t="s">
        <v>1734</v>
      </c>
      <c r="B319" s="102" t="s">
        <v>192</v>
      </c>
      <c r="C319" s="86"/>
      <c r="D319" s="86"/>
      <c r="E319" s="85">
        <f t="shared" si="4"/>
      </c>
      <c r="F319" s="86"/>
    </row>
    <row r="320" spans="1:6" ht="19.5" customHeight="1">
      <c r="A320" s="100" t="s">
        <v>1735</v>
      </c>
      <c r="B320" s="102" t="s">
        <v>51</v>
      </c>
      <c r="C320" s="86"/>
      <c r="D320" s="86"/>
      <c r="E320" s="85">
        <f t="shared" si="4"/>
      </c>
      <c r="F320" s="86"/>
    </row>
    <row r="321" spans="1:6" ht="19.5" customHeight="1">
      <c r="A321" s="100" t="s">
        <v>1736</v>
      </c>
      <c r="B321" s="102" t="s">
        <v>19</v>
      </c>
      <c r="C321" s="86"/>
      <c r="D321" s="86"/>
      <c r="E321" s="85">
        <f t="shared" si="4"/>
      </c>
      <c r="F321" s="86"/>
    </row>
    <row r="322" spans="1:6" ht="19.5" customHeight="1">
      <c r="A322" s="100" t="s">
        <v>1737</v>
      </c>
      <c r="B322" s="102" t="s">
        <v>193</v>
      </c>
      <c r="C322" s="86"/>
      <c r="D322" s="86"/>
      <c r="E322" s="85">
        <f t="shared" si="4"/>
      </c>
      <c r="F322" s="86"/>
    </row>
    <row r="323" spans="1:6" ht="19.5" customHeight="1">
      <c r="A323" s="97" t="s">
        <v>1738</v>
      </c>
      <c r="B323" s="98" t="s">
        <v>194</v>
      </c>
      <c r="C323" s="85">
        <f>SUM(C324:C330)</f>
        <v>0</v>
      </c>
      <c r="D323" s="85">
        <f>SUM(D324:D330)</f>
        <v>0</v>
      </c>
      <c r="E323" s="85">
        <f t="shared" si="4"/>
      </c>
      <c r="F323" s="106"/>
    </row>
    <row r="324" spans="1:6" ht="19.5" customHeight="1">
      <c r="A324" s="100" t="s">
        <v>1739</v>
      </c>
      <c r="B324" s="101" t="s">
        <v>10</v>
      </c>
      <c r="C324" s="86"/>
      <c r="D324" s="86"/>
      <c r="E324" s="85">
        <f t="shared" si="4"/>
      </c>
      <c r="F324" s="86"/>
    </row>
    <row r="325" spans="1:6" ht="19.5" customHeight="1">
      <c r="A325" s="100" t="s">
        <v>1740</v>
      </c>
      <c r="B325" s="101" t="s">
        <v>11</v>
      </c>
      <c r="C325" s="86"/>
      <c r="D325" s="86"/>
      <c r="E325" s="85">
        <f aca="true" t="shared" si="5" ref="E325:E388">IF(C325=0,"",ROUND(D325/C325*100,1))</f>
      </c>
      <c r="F325" s="86"/>
    </row>
    <row r="326" spans="1:6" ht="19.5" customHeight="1">
      <c r="A326" s="100" t="s">
        <v>1741</v>
      </c>
      <c r="B326" s="101" t="s">
        <v>12</v>
      </c>
      <c r="C326" s="86"/>
      <c r="D326" s="86"/>
      <c r="E326" s="85">
        <f t="shared" si="5"/>
      </c>
      <c r="F326" s="86"/>
    </row>
    <row r="327" spans="1:6" ht="19.5" customHeight="1">
      <c r="A327" s="100" t="s">
        <v>1742</v>
      </c>
      <c r="B327" s="102" t="s">
        <v>195</v>
      </c>
      <c r="C327" s="86"/>
      <c r="D327" s="86"/>
      <c r="E327" s="85">
        <f t="shared" si="5"/>
      </c>
      <c r="F327" s="86"/>
    </row>
    <row r="328" spans="1:6" ht="19.5" customHeight="1">
      <c r="A328" s="100" t="s">
        <v>1743</v>
      </c>
      <c r="B328" s="102" t="s">
        <v>196</v>
      </c>
      <c r="C328" s="86"/>
      <c r="D328" s="86"/>
      <c r="E328" s="85">
        <f t="shared" si="5"/>
      </c>
      <c r="F328" s="86"/>
    </row>
    <row r="329" spans="1:6" ht="19.5" customHeight="1">
      <c r="A329" s="100" t="s">
        <v>1744</v>
      </c>
      <c r="B329" s="102" t="s">
        <v>19</v>
      </c>
      <c r="C329" s="86"/>
      <c r="D329" s="86"/>
      <c r="E329" s="85">
        <f t="shared" si="5"/>
      </c>
      <c r="F329" s="86"/>
    </row>
    <row r="330" spans="1:6" ht="19.5" customHeight="1">
      <c r="A330" s="100" t="s">
        <v>1745</v>
      </c>
      <c r="B330" s="101" t="s">
        <v>197</v>
      </c>
      <c r="C330" s="86"/>
      <c r="D330" s="86"/>
      <c r="E330" s="85">
        <f t="shared" si="5"/>
      </c>
      <c r="F330" s="86"/>
    </row>
    <row r="331" spans="1:6" ht="19.5" customHeight="1">
      <c r="A331" s="97" t="s">
        <v>1746</v>
      </c>
      <c r="B331" s="99" t="s">
        <v>198</v>
      </c>
      <c r="C331" s="85">
        <f>SUM(C332:C336)</f>
        <v>0</v>
      </c>
      <c r="D331" s="85">
        <f>SUM(D332:D336)</f>
        <v>0</v>
      </c>
      <c r="E331" s="85">
        <f t="shared" si="5"/>
      </c>
      <c r="F331" s="106"/>
    </row>
    <row r="332" spans="1:6" ht="19.5" customHeight="1">
      <c r="A332" s="100" t="s">
        <v>1747</v>
      </c>
      <c r="B332" s="101" t="s">
        <v>10</v>
      </c>
      <c r="C332" s="86"/>
      <c r="D332" s="86"/>
      <c r="E332" s="85">
        <f t="shared" si="5"/>
      </c>
      <c r="F332" s="86"/>
    </row>
    <row r="333" spans="1:6" ht="19.5" customHeight="1">
      <c r="A333" s="100" t="s">
        <v>1748</v>
      </c>
      <c r="B333" s="102" t="s">
        <v>11</v>
      </c>
      <c r="C333" s="86"/>
      <c r="D333" s="86"/>
      <c r="E333" s="85">
        <f t="shared" si="5"/>
      </c>
      <c r="F333" s="86"/>
    </row>
    <row r="334" spans="1:6" ht="19.5" customHeight="1">
      <c r="A334" s="100" t="s">
        <v>1749</v>
      </c>
      <c r="B334" s="101" t="s">
        <v>51</v>
      </c>
      <c r="C334" s="86"/>
      <c r="D334" s="86"/>
      <c r="E334" s="85">
        <f t="shared" si="5"/>
      </c>
      <c r="F334" s="86"/>
    </row>
    <row r="335" spans="1:6" ht="19.5" customHeight="1">
      <c r="A335" s="100" t="s">
        <v>1750</v>
      </c>
      <c r="B335" s="102" t="s">
        <v>199</v>
      </c>
      <c r="C335" s="86"/>
      <c r="D335" s="86"/>
      <c r="E335" s="85">
        <f t="shared" si="5"/>
      </c>
      <c r="F335" s="86"/>
    </row>
    <row r="336" spans="1:6" ht="19.5" customHeight="1">
      <c r="A336" s="100" t="s">
        <v>1751</v>
      </c>
      <c r="B336" s="101" t="s">
        <v>200</v>
      </c>
      <c r="C336" s="86"/>
      <c r="D336" s="86"/>
      <c r="E336" s="85">
        <f t="shared" si="5"/>
      </c>
      <c r="F336" s="86"/>
    </row>
    <row r="337" spans="1:6" s="107" customFormat="1" ht="19.5" customHeight="1">
      <c r="A337" s="97" t="s">
        <v>1752</v>
      </c>
      <c r="B337" s="99" t="s">
        <v>201</v>
      </c>
      <c r="C337" s="85">
        <f>SUM(C338:C339)</f>
        <v>670</v>
      </c>
      <c r="D337" s="85">
        <f>SUM(D338:D339)</f>
        <v>700</v>
      </c>
      <c r="E337" s="85">
        <f t="shared" si="5"/>
        <v>104.5</v>
      </c>
      <c r="F337" s="106"/>
    </row>
    <row r="338" spans="1:6" ht="19.5" customHeight="1">
      <c r="A338" s="100" t="s">
        <v>2683</v>
      </c>
      <c r="B338" s="101" t="s">
        <v>202</v>
      </c>
      <c r="C338" s="86"/>
      <c r="D338" s="86"/>
      <c r="E338" s="85">
        <f t="shared" si="5"/>
      </c>
      <c r="F338" s="86"/>
    </row>
    <row r="339" spans="1:6" ht="19.5" customHeight="1">
      <c r="A339" s="100" t="s">
        <v>2684</v>
      </c>
      <c r="B339" s="101" t="s">
        <v>203</v>
      </c>
      <c r="C339" s="86">
        <v>670</v>
      </c>
      <c r="D339" s="86">
        <v>700</v>
      </c>
      <c r="E339" s="85">
        <f t="shared" si="5"/>
        <v>104.5</v>
      </c>
      <c r="F339" s="86"/>
    </row>
    <row r="340" spans="1:6" ht="19.5" customHeight="1">
      <c r="A340" s="97" t="s">
        <v>1753</v>
      </c>
      <c r="B340" s="98" t="s">
        <v>204</v>
      </c>
      <c r="C340" s="85">
        <f>SUM(C341,C346,C353,C359,C365,C369,C373,C377,C383,C390)</f>
        <v>461</v>
      </c>
      <c r="D340" s="85">
        <f>SUM(D341,D346,D353,D359,D365,D369,D373,D377,D383,D390)</f>
        <v>300</v>
      </c>
      <c r="E340" s="85">
        <f t="shared" si="5"/>
        <v>65.1</v>
      </c>
      <c r="F340" s="106"/>
    </row>
    <row r="341" spans="1:6" ht="19.5" customHeight="1">
      <c r="A341" s="97" t="s">
        <v>1754</v>
      </c>
      <c r="B341" s="109" t="s">
        <v>205</v>
      </c>
      <c r="C341" s="85">
        <f>SUM(C342:C345)</f>
        <v>0</v>
      </c>
      <c r="D341" s="85">
        <f>SUM(D342:D345)</f>
        <v>0</v>
      </c>
      <c r="E341" s="85">
        <f t="shared" si="5"/>
      </c>
      <c r="F341" s="106"/>
    </row>
    <row r="342" spans="1:6" ht="19.5" customHeight="1">
      <c r="A342" s="100" t="s">
        <v>1755</v>
      </c>
      <c r="B342" s="101" t="s">
        <v>10</v>
      </c>
      <c r="C342" s="86"/>
      <c r="D342" s="86"/>
      <c r="E342" s="85">
        <f t="shared" si="5"/>
      </c>
      <c r="F342" s="86"/>
    </row>
    <row r="343" spans="1:6" ht="19.5" customHeight="1">
      <c r="A343" s="100" t="s">
        <v>1756</v>
      </c>
      <c r="B343" s="101" t="s">
        <v>11</v>
      </c>
      <c r="C343" s="86"/>
      <c r="D343" s="86"/>
      <c r="E343" s="85">
        <f t="shared" si="5"/>
      </c>
      <c r="F343" s="86"/>
    </row>
    <row r="344" spans="1:6" ht="19.5" customHeight="1">
      <c r="A344" s="100" t="s">
        <v>1757</v>
      </c>
      <c r="B344" s="101" t="s">
        <v>12</v>
      </c>
      <c r="C344" s="86"/>
      <c r="D344" s="86"/>
      <c r="E344" s="85">
        <f t="shared" si="5"/>
      </c>
      <c r="F344" s="86"/>
    </row>
    <row r="345" spans="1:6" ht="19.5" customHeight="1">
      <c r="A345" s="100" t="s">
        <v>1758</v>
      </c>
      <c r="B345" s="102" t="s">
        <v>206</v>
      </c>
      <c r="C345" s="86"/>
      <c r="D345" s="86"/>
      <c r="E345" s="85">
        <f t="shared" si="5"/>
      </c>
      <c r="F345" s="86"/>
    </row>
    <row r="346" spans="1:6" ht="19.5" customHeight="1">
      <c r="A346" s="97" t="s">
        <v>1759</v>
      </c>
      <c r="B346" s="99" t="s">
        <v>207</v>
      </c>
      <c r="C346" s="85">
        <f>SUM(C347:C352)</f>
        <v>441</v>
      </c>
      <c r="D346" s="85">
        <f>SUM(D347:D352)</f>
        <v>300</v>
      </c>
      <c r="E346" s="85">
        <f t="shared" si="5"/>
        <v>68</v>
      </c>
      <c r="F346" s="106"/>
    </row>
    <row r="347" spans="1:6" ht="19.5" customHeight="1">
      <c r="A347" s="100" t="s">
        <v>1760</v>
      </c>
      <c r="B347" s="101" t="s">
        <v>208</v>
      </c>
      <c r="C347" s="86"/>
      <c r="D347" s="86"/>
      <c r="E347" s="85">
        <f t="shared" si="5"/>
      </c>
      <c r="F347" s="86"/>
    </row>
    <row r="348" spans="1:6" ht="19.5" customHeight="1">
      <c r="A348" s="100" t="s">
        <v>1761</v>
      </c>
      <c r="B348" s="101" t="s">
        <v>209</v>
      </c>
      <c r="C348" s="86"/>
      <c r="D348" s="86"/>
      <c r="E348" s="85">
        <f t="shared" si="5"/>
      </c>
      <c r="F348" s="86"/>
    </row>
    <row r="349" spans="1:6" ht="19.5" customHeight="1">
      <c r="A349" s="100" t="s">
        <v>1762</v>
      </c>
      <c r="B349" s="102" t="s">
        <v>210</v>
      </c>
      <c r="C349" s="86"/>
      <c r="D349" s="86"/>
      <c r="E349" s="85">
        <f t="shared" si="5"/>
      </c>
      <c r="F349" s="86"/>
    </row>
    <row r="350" spans="1:6" ht="19.5" customHeight="1">
      <c r="A350" s="100" t="s">
        <v>1763</v>
      </c>
      <c r="B350" s="102" t="s">
        <v>211</v>
      </c>
      <c r="C350" s="86"/>
      <c r="D350" s="86"/>
      <c r="E350" s="85">
        <f t="shared" si="5"/>
      </c>
      <c r="F350" s="86"/>
    </row>
    <row r="351" spans="1:6" ht="19.5" customHeight="1">
      <c r="A351" s="100" t="s">
        <v>1764</v>
      </c>
      <c r="B351" s="102" t="s">
        <v>212</v>
      </c>
      <c r="C351" s="86"/>
      <c r="D351" s="86"/>
      <c r="E351" s="85">
        <f t="shared" si="5"/>
      </c>
      <c r="F351" s="86"/>
    </row>
    <row r="352" spans="1:6" ht="19.5" customHeight="1">
      <c r="A352" s="100" t="s">
        <v>1765</v>
      </c>
      <c r="B352" s="101" t="s">
        <v>213</v>
      </c>
      <c r="C352" s="86">
        <v>441</v>
      </c>
      <c r="D352" s="86">
        <v>300</v>
      </c>
      <c r="E352" s="85">
        <f t="shared" si="5"/>
        <v>68</v>
      </c>
      <c r="F352" s="86"/>
    </row>
    <row r="353" spans="1:6" ht="19.5" customHeight="1">
      <c r="A353" s="97" t="s">
        <v>1766</v>
      </c>
      <c r="B353" s="99" t="s">
        <v>214</v>
      </c>
      <c r="C353" s="85">
        <f>SUM(C354:C358)</f>
        <v>0</v>
      </c>
      <c r="D353" s="85">
        <f>SUM(D354:D358)</f>
        <v>0</v>
      </c>
      <c r="E353" s="85">
        <f t="shared" si="5"/>
      </c>
      <c r="F353" s="106"/>
    </row>
    <row r="354" spans="1:6" ht="19.5" customHeight="1">
      <c r="A354" s="100" t="s">
        <v>1767</v>
      </c>
      <c r="B354" s="101" t="s">
        <v>215</v>
      </c>
      <c r="C354" s="86"/>
      <c r="D354" s="86"/>
      <c r="E354" s="85">
        <f t="shared" si="5"/>
      </c>
      <c r="F354" s="86"/>
    </row>
    <row r="355" spans="1:6" ht="19.5" customHeight="1">
      <c r="A355" s="100" t="s">
        <v>1768</v>
      </c>
      <c r="B355" s="101" t="s">
        <v>216</v>
      </c>
      <c r="C355" s="86"/>
      <c r="D355" s="86"/>
      <c r="E355" s="85">
        <f t="shared" si="5"/>
      </c>
      <c r="F355" s="86"/>
    </row>
    <row r="356" spans="1:6" ht="19.5" customHeight="1">
      <c r="A356" s="100" t="s">
        <v>1769</v>
      </c>
      <c r="B356" s="101" t="s">
        <v>217</v>
      </c>
      <c r="C356" s="86"/>
      <c r="D356" s="86"/>
      <c r="E356" s="85">
        <f t="shared" si="5"/>
      </c>
      <c r="F356" s="86"/>
    </row>
    <row r="357" spans="1:6" ht="19.5" customHeight="1">
      <c r="A357" s="100" t="s">
        <v>1770</v>
      </c>
      <c r="B357" s="102" t="s">
        <v>218</v>
      </c>
      <c r="C357" s="86"/>
      <c r="D357" s="86"/>
      <c r="E357" s="85">
        <f t="shared" si="5"/>
      </c>
      <c r="F357" s="86"/>
    </row>
    <row r="358" spans="1:6" ht="19.5" customHeight="1">
      <c r="A358" s="100" t="s">
        <v>1771</v>
      </c>
      <c r="B358" s="102" t="s">
        <v>219</v>
      </c>
      <c r="C358" s="86"/>
      <c r="D358" s="86"/>
      <c r="E358" s="85">
        <f t="shared" si="5"/>
      </c>
      <c r="F358" s="86"/>
    </row>
    <row r="359" spans="1:6" ht="19.5" customHeight="1">
      <c r="A359" s="97" t="s">
        <v>1772</v>
      </c>
      <c r="B359" s="98" t="s">
        <v>220</v>
      </c>
      <c r="C359" s="85">
        <f>SUM(C360:C364)</f>
        <v>0</v>
      </c>
      <c r="D359" s="85">
        <f>SUM(D360:D364)</f>
        <v>0</v>
      </c>
      <c r="E359" s="85">
        <f t="shared" si="5"/>
      </c>
      <c r="F359" s="106"/>
    </row>
    <row r="360" spans="1:6" ht="19.5" customHeight="1">
      <c r="A360" s="100" t="s">
        <v>1773</v>
      </c>
      <c r="B360" s="101" t="s">
        <v>221</v>
      </c>
      <c r="C360" s="86"/>
      <c r="D360" s="86"/>
      <c r="E360" s="85">
        <f t="shared" si="5"/>
      </c>
      <c r="F360" s="86"/>
    </row>
    <row r="361" spans="1:6" ht="19.5" customHeight="1">
      <c r="A361" s="100" t="s">
        <v>1774</v>
      </c>
      <c r="B361" s="101" t="s">
        <v>222</v>
      </c>
      <c r="C361" s="86"/>
      <c r="D361" s="86"/>
      <c r="E361" s="85">
        <f t="shared" si="5"/>
      </c>
      <c r="F361" s="86"/>
    </row>
    <row r="362" spans="1:6" ht="19.5" customHeight="1">
      <c r="A362" s="100" t="s">
        <v>1775</v>
      </c>
      <c r="B362" s="101" t="s">
        <v>223</v>
      </c>
      <c r="C362" s="86"/>
      <c r="D362" s="86"/>
      <c r="E362" s="85">
        <f t="shared" si="5"/>
      </c>
      <c r="F362" s="86"/>
    </row>
    <row r="363" spans="1:6" ht="19.5" customHeight="1">
      <c r="A363" s="100" t="s">
        <v>1776</v>
      </c>
      <c r="B363" s="102" t="s">
        <v>224</v>
      </c>
      <c r="C363" s="86"/>
      <c r="D363" s="86"/>
      <c r="E363" s="85">
        <f t="shared" si="5"/>
      </c>
      <c r="F363" s="86"/>
    </row>
    <row r="364" spans="1:6" ht="19.5" customHeight="1">
      <c r="A364" s="100" t="s">
        <v>1777</v>
      </c>
      <c r="B364" s="102" t="s">
        <v>225</v>
      </c>
      <c r="C364" s="86"/>
      <c r="D364" s="86"/>
      <c r="E364" s="85">
        <f t="shared" si="5"/>
      </c>
      <c r="F364" s="86"/>
    </row>
    <row r="365" spans="1:6" ht="19.5" customHeight="1">
      <c r="A365" s="97" t="s">
        <v>1778</v>
      </c>
      <c r="B365" s="109" t="s">
        <v>226</v>
      </c>
      <c r="C365" s="85">
        <f>SUM(C366:C368)</f>
        <v>0</v>
      </c>
      <c r="D365" s="85">
        <f>SUM(D366:D368)</f>
        <v>0</v>
      </c>
      <c r="E365" s="85">
        <f t="shared" si="5"/>
      </c>
      <c r="F365" s="106"/>
    </row>
    <row r="366" spans="1:6" ht="19.5" customHeight="1">
      <c r="A366" s="100" t="s">
        <v>1779</v>
      </c>
      <c r="B366" s="101" t="s">
        <v>227</v>
      </c>
      <c r="C366" s="86"/>
      <c r="D366" s="86"/>
      <c r="E366" s="85">
        <f t="shared" si="5"/>
      </c>
      <c r="F366" s="86"/>
    </row>
    <row r="367" spans="1:6" ht="19.5" customHeight="1">
      <c r="A367" s="100" t="s">
        <v>1780</v>
      </c>
      <c r="B367" s="101" t="s">
        <v>228</v>
      </c>
      <c r="C367" s="86"/>
      <c r="D367" s="86"/>
      <c r="E367" s="85">
        <f t="shared" si="5"/>
      </c>
      <c r="F367" s="86"/>
    </row>
    <row r="368" spans="1:6" ht="19.5" customHeight="1">
      <c r="A368" s="100" t="s">
        <v>1781</v>
      </c>
      <c r="B368" s="101" t="s">
        <v>229</v>
      </c>
      <c r="C368" s="86"/>
      <c r="D368" s="86"/>
      <c r="E368" s="85">
        <f t="shared" si="5"/>
      </c>
      <c r="F368" s="86"/>
    </row>
    <row r="369" spans="1:6" ht="19.5" customHeight="1">
      <c r="A369" s="97" t="s">
        <v>1782</v>
      </c>
      <c r="B369" s="109" t="s">
        <v>230</v>
      </c>
      <c r="C369" s="85">
        <f>SUM(C370:C372)</f>
        <v>0</v>
      </c>
      <c r="D369" s="85">
        <f>SUM(D370:D372)</f>
        <v>0</v>
      </c>
      <c r="E369" s="85">
        <f t="shared" si="5"/>
      </c>
      <c r="F369" s="106"/>
    </row>
    <row r="370" spans="1:6" ht="19.5" customHeight="1">
      <c r="A370" s="100" t="s">
        <v>1783</v>
      </c>
      <c r="B370" s="102" t="s">
        <v>231</v>
      </c>
      <c r="C370" s="86"/>
      <c r="D370" s="86"/>
      <c r="E370" s="85">
        <f t="shared" si="5"/>
      </c>
      <c r="F370" s="86"/>
    </row>
    <row r="371" spans="1:6" ht="19.5" customHeight="1">
      <c r="A371" s="100" t="s">
        <v>1784</v>
      </c>
      <c r="B371" s="102" t="s">
        <v>232</v>
      </c>
      <c r="C371" s="86"/>
      <c r="D371" s="86"/>
      <c r="E371" s="85">
        <f t="shared" si="5"/>
      </c>
      <c r="F371" s="86"/>
    </row>
    <row r="372" spans="1:6" ht="19.5" customHeight="1">
      <c r="A372" s="100" t="s">
        <v>1785</v>
      </c>
      <c r="B372" s="103" t="s">
        <v>233</v>
      </c>
      <c r="C372" s="86"/>
      <c r="D372" s="86"/>
      <c r="E372" s="85">
        <f t="shared" si="5"/>
      </c>
      <c r="F372" s="86"/>
    </row>
    <row r="373" spans="1:6" ht="19.5" customHeight="1">
      <c r="A373" s="97" t="s">
        <v>1786</v>
      </c>
      <c r="B373" s="99" t="s">
        <v>234</v>
      </c>
      <c r="C373" s="85">
        <f>SUM(C374:C376)</f>
        <v>0</v>
      </c>
      <c r="D373" s="85">
        <f>SUM(D374:D376)</f>
        <v>0</v>
      </c>
      <c r="E373" s="85">
        <f t="shared" si="5"/>
      </c>
      <c r="F373" s="106"/>
    </row>
    <row r="374" spans="1:6" ht="19.5" customHeight="1">
      <c r="A374" s="100" t="s">
        <v>1787</v>
      </c>
      <c r="B374" s="101" t="s">
        <v>235</v>
      </c>
      <c r="C374" s="86"/>
      <c r="D374" s="86"/>
      <c r="E374" s="85">
        <f t="shared" si="5"/>
      </c>
      <c r="F374" s="86"/>
    </row>
    <row r="375" spans="1:6" ht="19.5" customHeight="1">
      <c r="A375" s="100" t="s">
        <v>1788</v>
      </c>
      <c r="B375" s="101" t="s">
        <v>236</v>
      </c>
      <c r="C375" s="86"/>
      <c r="D375" s="86"/>
      <c r="E375" s="85">
        <f t="shared" si="5"/>
      </c>
      <c r="F375" s="86"/>
    </row>
    <row r="376" spans="1:6" ht="19.5" customHeight="1">
      <c r="A376" s="100" t="s">
        <v>1789</v>
      </c>
      <c r="B376" s="102" t="s">
        <v>237</v>
      </c>
      <c r="C376" s="86"/>
      <c r="D376" s="86"/>
      <c r="E376" s="85">
        <f t="shared" si="5"/>
      </c>
      <c r="F376" s="86"/>
    </row>
    <row r="377" spans="1:6" ht="19.5" customHeight="1">
      <c r="A377" s="97" t="s">
        <v>1790</v>
      </c>
      <c r="B377" s="109" t="s">
        <v>238</v>
      </c>
      <c r="C377" s="85">
        <f>SUM(C378:C382)</f>
        <v>0</v>
      </c>
      <c r="D377" s="85">
        <f>SUM(D378:D382)</f>
        <v>0</v>
      </c>
      <c r="E377" s="85">
        <f t="shared" si="5"/>
      </c>
      <c r="F377" s="106"/>
    </row>
    <row r="378" spans="1:6" ht="19.5" customHeight="1">
      <c r="A378" s="100" t="s">
        <v>1791</v>
      </c>
      <c r="B378" s="102" t="s">
        <v>239</v>
      </c>
      <c r="C378" s="86"/>
      <c r="D378" s="86"/>
      <c r="E378" s="85">
        <f t="shared" si="5"/>
      </c>
      <c r="F378" s="86"/>
    </row>
    <row r="379" spans="1:6" ht="19.5" customHeight="1">
      <c r="A379" s="100" t="s">
        <v>1792</v>
      </c>
      <c r="B379" s="101" t="s">
        <v>240</v>
      </c>
      <c r="C379" s="86"/>
      <c r="D379" s="86"/>
      <c r="E379" s="85">
        <f t="shared" si="5"/>
      </c>
      <c r="F379" s="86"/>
    </row>
    <row r="380" spans="1:6" ht="19.5" customHeight="1">
      <c r="A380" s="100" t="s">
        <v>1793</v>
      </c>
      <c r="B380" s="101" t="s">
        <v>241</v>
      </c>
      <c r="C380" s="86"/>
      <c r="D380" s="86"/>
      <c r="E380" s="85">
        <f t="shared" si="5"/>
      </c>
      <c r="F380" s="86"/>
    </row>
    <row r="381" spans="1:6" ht="19.5" customHeight="1">
      <c r="A381" s="100" t="s">
        <v>1794</v>
      </c>
      <c r="B381" s="101" t="s">
        <v>242</v>
      </c>
      <c r="C381" s="86"/>
      <c r="D381" s="86"/>
      <c r="E381" s="85">
        <f t="shared" si="5"/>
      </c>
      <c r="F381" s="86"/>
    </row>
    <row r="382" spans="1:6" ht="19.5" customHeight="1">
      <c r="A382" s="100" t="s">
        <v>1795</v>
      </c>
      <c r="B382" s="101" t="s">
        <v>243</v>
      </c>
      <c r="C382" s="86"/>
      <c r="D382" s="86"/>
      <c r="E382" s="85">
        <f t="shared" si="5"/>
      </c>
      <c r="F382" s="86"/>
    </row>
    <row r="383" spans="1:6" ht="19.5" customHeight="1">
      <c r="A383" s="97" t="s">
        <v>1796</v>
      </c>
      <c r="B383" s="99" t="s">
        <v>244</v>
      </c>
      <c r="C383" s="85">
        <f>SUM(C384:C389)</f>
        <v>0</v>
      </c>
      <c r="D383" s="85">
        <f>SUM(D384:D389)</f>
        <v>0</v>
      </c>
      <c r="E383" s="85">
        <f t="shared" si="5"/>
      </c>
      <c r="F383" s="106"/>
    </row>
    <row r="384" spans="1:6" ht="19.5" customHeight="1">
      <c r="A384" s="100" t="s">
        <v>1797</v>
      </c>
      <c r="B384" s="102" t="s">
        <v>245</v>
      </c>
      <c r="C384" s="86"/>
      <c r="D384" s="86"/>
      <c r="E384" s="85">
        <f t="shared" si="5"/>
      </c>
      <c r="F384" s="86"/>
    </row>
    <row r="385" spans="1:6" ht="19.5" customHeight="1">
      <c r="A385" s="100" t="s">
        <v>1798</v>
      </c>
      <c r="B385" s="102" t="s">
        <v>246</v>
      </c>
      <c r="C385" s="86"/>
      <c r="D385" s="86"/>
      <c r="E385" s="85">
        <f t="shared" si="5"/>
      </c>
      <c r="F385" s="86"/>
    </row>
    <row r="386" spans="1:6" ht="19.5" customHeight="1">
      <c r="A386" s="100" t="s">
        <v>1799</v>
      </c>
      <c r="B386" s="102" t="s">
        <v>247</v>
      </c>
      <c r="C386" s="86"/>
      <c r="D386" s="86"/>
      <c r="E386" s="85">
        <f t="shared" si="5"/>
      </c>
      <c r="F386" s="86"/>
    </row>
    <row r="387" spans="1:6" ht="19.5" customHeight="1">
      <c r="A387" s="100" t="s">
        <v>1800</v>
      </c>
      <c r="B387" s="103" t="s">
        <v>248</v>
      </c>
      <c r="C387" s="86"/>
      <c r="D387" s="86"/>
      <c r="E387" s="85">
        <f t="shared" si="5"/>
      </c>
      <c r="F387" s="86"/>
    </row>
    <row r="388" spans="1:6" ht="19.5" customHeight="1">
      <c r="A388" s="100" t="s">
        <v>1801</v>
      </c>
      <c r="B388" s="101" t="s">
        <v>249</v>
      </c>
      <c r="C388" s="86"/>
      <c r="D388" s="86"/>
      <c r="E388" s="85">
        <f t="shared" si="5"/>
      </c>
      <c r="F388" s="86"/>
    </row>
    <row r="389" spans="1:6" ht="19.5" customHeight="1">
      <c r="A389" s="100" t="s">
        <v>1802</v>
      </c>
      <c r="B389" s="101" t="s">
        <v>250</v>
      </c>
      <c r="C389" s="86"/>
      <c r="D389" s="86"/>
      <c r="E389" s="85">
        <f aca="true" t="shared" si="6" ref="E389:E452">IF(C389=0,"",ROUND(D389/C389*100,1))</f>
      </c>
      <c r="F389" s="86"/>
    </row>
    <row r="390" spans="1:6" ht="19.5" customHeight="1">
      <c r="A390" s="144" t="s">
        <v>1803</v>
      </c>
      <c r="B390" s="146" t="s">
        <v>251</v>
      </c>
      <c r="C390" s="86">
        <v>20</v>
      </c>
      <c r="D390" s="86"/>
      <c r="E390" s="85">
        <f t="shared" si="6"/>
        <v>0</v>
      </c>
      <c r="F390" s="106"/>
    </row>
    <row r="391" spans="1:6" ht="19.5" customHeight="1">
      <c r="A391" s="97" t="s">
        <v>1804</v>
      </c>
      <c r="B391" s="98" t="s">
        <v>252</v>
      </c>
      <c r="C391" s="85">
        <f>SUM(C392,C397,C406,C412,C417,C422,C427,C434,C438,C442)</f>
        <v>0</v>
      </c>
      <c r="D391" s="85">
        <f>SUM(D392,D397,D406,D412,D417,D422,D427,D434,D438,D442)</f>
        <v>0</v>
      </c>
      <c r="E391" s="85">
        <f t="shared" si="6"/>
      </c>
      <c r="F391" s="106"/>
    </row>
    <row r="392" spans="1:6" ht="19.5" customHeight="1">
      <c r="A392" s="97" t="s">
        <v>1805</v>
      </c>
      <c r="B392" s="109" t="s">
        <v>253</v>
      </c>
      <c r="C392" s="85">
        <f>SUM(C393:C396)</f>
        <v>0</v>
      </c>
      <c r="D392" s="85">
        <f>SUM(D393:D396)</f>
        <v>0</v>
      </c>
      <c r="E392" s="85">
        <f t="shared" si="6"/>
      </c>
      <c r="F392" s="106"/>
    </row>
    <row r="393" spans="1:6" ht="19.5" customHeight="1">
      <c r="A393" s="100" t="s">
        <v>1806</v>
      </c>
      <c r="B393" s="101" t="s">
        <v>10</v>
      </c>
      <c r="C393" s="86"/>
      <c r="D393" s="86"/>
      <c r="E393" s="85">
        <f t="shared" si="6"/>
      </c>
      <c r="F393" s="86"/>
    </row>
    <row r="394" spans="1:6" ht="19.5" customHeight="1">
      <c r="A394" s="100" t="s">
        <v>1807</v>
      </c>
      <c r="B394" s="101" t="s">
        <v>11</v>
      </c>
      <c r="C394" s="86"/>
      <c r="D394" s="86"/>
      <c r="E394" s="85">
        <f t="shared" si="6"/>
      </c>
      <c r="F394" s="86"/>
    </row>
    <row r="395" spans="1:6" ht="19.5" customHeight="1">
      <c r="A395" s="100" t="s">
        <v>1808</v>
      </c>
      <c r="B395" s="101" t="s">
        <v>12</v>
      </c>
      <c r="C395" s="86"/>
      <c r="D395" s="86"/>
      <c r="E395" s="85">
        <f t="shared" si="6"/>
      </c>
      <c r="F395" s="86"/>
    </row>
    <row r="396" spans="1:6" ht="19.5" customHeight="1">
      <c r="A396" s="100" t="s">
        <v>1809</v>
      </c>
      <c r="B396" s="102" t="s">
        <v>254</v>
      </c>
      <c r="C396" s="86"/>
      <c r="D396" s="86"/>
      <c r="E396" s="85">
        <f t="shared" si="6"/>
      </c>
      <c r="F396" s="86"/>
    </row>
    <row r="397" spans="1:6" ht="19.5" customHeight="1">
      <c r="A397" s="97" t="s">
        <v>1810</v>
      </c>
      <c r="B397" s="99" t="s">
        <v>255</v>
      </c>
      <c r="C397" s="85">
        <f>SUM(C398:C405)</f>
        <v>0</v>
      </c>
      <c r="D397" s="85">
        <f>SUM(D398:D405)</f>
        <v>0</v>
      </c>
      <c r="E397" s="85">
        <f t="shared" si="6"/>
      </c>
      <c r="F397" s="106"/>
    </row>
    <row r="398" spans="1:6" ht="19.5" customHeight="1">
      <c r="A398" s="100" t="s">
        <v>1811</v>
      </c>
      <c r="B398" s="101" t="s">
        <v>256</v>
      </c>
      <c r="C398" s="86"/>
      <c r="D398" s="86"/>
      <c r="E398" s="85">
        <f t="shared" si="6"/>
      </c>
      <c r="F398" s="86"/>
    </row>
    <row r="399" spans="1:6" ht="19.5" customHeight="1">
      <c r="A399" s="100" t="s">
        <v>1812</v>
      </c>
      <c r="B399" s="103" t="s">
        <v>257</v>
      </c>
      <c r="C399" s="86"/>
      <c r="D399" s="86"/>
      <c r="E399" s="85">
        <f t="shared" si="6"/>
      </c>
      <c r="F399" s="86"/>
    </row>
    <row r="400" spans="1:6" ht="19.5" customHeight="1">
      <c r="A400" s="100" t="s">
        <v>1813</v>
      </c>
      <c r="B400" s="101" t="s">
        <v>258</v>
      </c>
      <c r="C400" s="86"/>
      <c r="D400" s="86"/>
      <c r="E400" s="85">
        <f t="shared" si="6"/>
      </c>
      <c r="F400" s="86"/>
    </row>
    <row r="401" spans="1:6" ht="19.5" customHeight="1">
      <c r="A401" s="100" t="s">
        <v>1814</v>
      </c>
      <c r="B401" s="101" t="s">
        <v>259</v>
      </c>
      <c r="C401" s="86"/>
      <c r="D401" s="86"/>
      <c r="E401" s="85">
        <f t="shared" si="6"/>
      </c>
      <c r="F401" s="86"/>
    </row>
    <row r="402" spans="1:6" ht="19.5" customHeight="1">
      <c r="A402" s="100" t="s">
        <v>1815</v>
      </c>
      <c r="B402" s="101" t="s">
        <v>260</v>
      </c>
      <c r="C402" s="86"/>
      <c r="D402" s="86"/>
      <c r="E402" s="85">
        <f t="shared" si="6"/>
      </c>
      <c r="F402" s="86"/>
    </row>
    <row r="403" spans="1:6" ht="19.5" customHeight="1">
      <c r="A403" s="100" t="s">
        <v>1816</v>
      </c>
      <c r="B403" s="102" t="s">
        <v>261</v>
      </c>
      <c r="C403" s="86"/>
      <c r="D403" s="86"/>
      <c r="E403" s="85">
        <f t="shared" si="6"/>
      </c>
      <c r="F403" s="86"/>
    </row>
    <row r="404" spans="1:6" ht="19.5" customHeight="1">
      <c r="A404" s="100" t="s">
        <v>2648</v>
      </c>
      <c r="B404" s="102" t="s">
        <v>262</v>
      </c>
      <c r="C404" s="86"/>
      <c r="D404" s="86"/>
      <c r="E404" s="85">
        <f t="shared" si="6"/>
      </c>
      <c r="F404" s="86"/>
    </row>
    <row r="405" spans="1:6" ht="19.5" customHeight="1">
      <c r="A405" s="100" t="s">
        <v>1817</v>
      </c>
      <c r="B405" s="102" t="s">
        <v>263</v>
      </c>
      <c r="C405" s="86"/>
      <c r="D405" s="86"/>
      <c r="E405" s="85">
        <f t="shared" si="6"/>
      </c>
      <c r="F405" s="86"/>
    </row>
    <row r="406" spans="1:6" ht="19.5" customHeight="1">
      <c r="A406" s="97" t="s">
        <v>1818</v>
      </c>
      <c r="B406" s="109" t="s">
        <v>264</v>
      </c>
      <c r="C406" s="85">
        <f>SUM(C407:C411)</f>
        <v>0</v>
      </c>
      <c r="D406" s="85">
        <f>SUM(D407:D411)</f>
        <v>0</v>
      </c>
      <c r="E406" s="85">
        <f t="shared" si="6"/>
      </c>
      <c r="F406" s="106"/>
    </row>
    <row r="407" spans="1:6" ht="19.5" customHeight="1">
      <c r="A407" s="100" t="s">
        <v>1819</v>
      </c>
      <c r="B407" s="101" t="s">
        <v>256</v>
      </c>
      <c r="C407" s="86"/>
      <c r="D407" s="86"/>
      <c r="E407" s="85">
        <f t="shared" si="6"/>
      </c>
      <c r="F407" s="86"/>
    </row>
    <row r="408" spans="1:6" ht="19.5" customHeight="1">
      <c r="A408" s="100" t="s">
        <v>1820</v>
      </c>
      <c r="B408" s="101" t="s">
        <v>265</v>
      </c>
      <c r="C408" s="86"/>
      <c r="D408" s="86"/>
      <c r="E408" s="85">
        <f t="shared" si="6"/>
      </c>
      <c r="F408" s="86"/>
    </row>
    <row r="409" spans="1:6" ht="19.5" customHeight="1">
      <c r="A409" s="100" t="s">
        <v>1821</v>
      </c>
      <c r="B409" s="101" t="s">
        <v>266</v>
      </c>
      <c r="C409" s="86"/>
      <c r="D409" s="86"/>
      <c r="E409" s="85">
        <f t="shared" si="6"/>
      </c>
      <c r="F409" s="86"/>
    </row>
    <row r="410" spans="1:6" ht="19.5" customHeight="1">
      <c r="A410" s="100" t="s">
        <v>1822</v>
      </c>
      <c r="B410" s="102" t="s">
        <v>267</v>
      </c>
      <c r="C410" s="86"/>
      <c r="D410" s="86"/>
      <c r="E410" s="85">
        <f t="shared" si="6"/>
      </c>
      <c r="F410" s="86"/>
    </row>
    <row r="411" spans="1:6" ht="19.5" customHeight="1">
      <c r="A411" s="100" t="s">
        <v>1823</v>
      </c>
      <c r="B411" s="102" t="s">
        <v>268</v>
      </c>
      <c r="C411" s="86"/>
      <c r="D411" s="86"/>
      <c r="E411" s="85">
        <f t="shared" si="6"/>
      </c>
      <c r="F411" s="86"/>
    </row>
    <row r="412" spans="1:6" ht="19.5" customHeight="1">
      <c r="A412" s="97" t="s">
        <v>1824</v>
      </c>
      <c r="B412" s="109" t="s">
        <v>269</v>
      </c>
      <c r="C412" s="85">
        <f>SUM(C413:C416)</f>
        <v>0</v>
      </c>
      <c r="D412" s="85">
        <f>SUM(D413:D416)</f>
        <v>0</v>
      </c>
      <c r="E412" s="85">
        <f t="shared" si="6"/>
      </c>
      <c r="F412" s="106"/>
    </row>
    <row r="413" spans="1:6" ht="19.5" customHeight="1">
      <c r="A413" s="100" t="s">
        <v>1825</v>
      </c>
      <c r="B413" s="103" t="s">
        <v>256</v>
      </c>
      <c r="C413" s="86"/>
      <c r="D413" s="86"/>
      <c r="E413" s="85">
        <f t="shared" si="6"/>
      </c>
      <c r="F413" s="86"/>
    </row>
    <row r="414" spans="1:6" ht="19.5" customHeight="1">
      <c r="A414" s="100" t="s">
        <v>1826</v>
      </c>
      <c r="B414" s="101" t="s">
        <v>270</v>
      </c>
      <c r="C414" s="86"/>
      <c r="D414" s="86"/>
      <c r="E414" s="85">
        <f t="shared" si="6"/>
      </c>
      <c r="F414" s="86"/>
    </row>
    <row r="415" spans="1:6" ht="19.5" customHeight="1">
      <c r="A415" s="100" t="s">
        <v>2649</v>
      </c>
      <c r="B415" s="101" t="s">
        <v>271</v>
      </c>
      <c r="C415" s="86"/>
      <c r="D415" s="86"/>
      <c r="E415" s="85">
        <f t="shared" si="6"/>
      </c>
      <c r="F415" s="86"/>
    </row>
    <row r="416" spans="1:6" ht="19.5" customHeight="1">
      <c r="A416" s="100" t="s">
        <v>1827</v>
      </c>
      <c r="B416" s="102" t="s">
        <v>272</v>
      </c>
      <c r="C416" s="86"/>
      <c r="D416" s="86"/>
      <c r="E416" s="85">
        <f t="shared" si="6"/>
      </c>
      <c r="F416" s="86"/>
    </row>
    <row r="417" spans="1:6" ht="19.5" customHeight="1">
      <c r="A417" s="97" t="s">
        <v>1828</v>
      </c>
      <c r="B417" s="109" t="s">
        <v>273</v>
      </c>
      <c r="C417" s="85">
        <f>SUM(C418:C421)</f>
        <v>0</v>
      </c>
      <c r="D417" s="85">
        <f>SUM(D418:D421)</f>
        <v>0</v>
      </c>
      <c r="E417" s="85">
        <f t="shared" si="6"/>
      </c>
      <c r="F417" s="106"/>
    </row>
    <row r="418" spans="1:6" ht="19.5" customHeight="1">
      <c r="A418" s="100" t="s">
        <v>1829</v>
      </c>
      <c r="B418" s="102" t="s">
        <v>256</v>
      </c>
      <c r="C418" s="86"/>
      <c r="D418" s="86"/>
      <c r="E418" s="85">
        <f t="shared" si="6"/>
      </c>
      <c r="F418" s="86"/>
    </row>
    <row r="419" spans="1:6" ht="19.5" customHeight="1">
      <c r="A419" s="100" t="s">
        <v>1830</v>
      </c>
      <c r="B419" s="101" t="s">
        <v>274</v>
      </c>
      <c r="C419" s="86"/>
      <c r="D419" s="86"/>
      <c r="E419" s="85">
        <f t="shared" si="6"/>
      </c>
      <c r="F419" s="86"/>
    </row>
    <row r="420" spans="1:6" ht="19.5" customHeight="1">
      <c r="A420" s="100" t="s">
        <v>1831</v>
      </c>
      <c r="B420" s="101" t="s">
        <v>275</v>
      </c>
      <c r="C420" s="86"/>
      <c r="D420" s="86"/>
      <c r="E420" s="85">
        <f t="shared" si="6"/>
      </c>
      <c r="F420" s="86"/>
    </row>
    <row r="421" spans="1:6" ht="19.5" customHeight="1">
      <c r="A421" s="100" t="s">
        <v>1832</v>
      </c>
      <c r="B421" s="101" t="s">
        <v>276</v>
      </c>
      <c r="C421" s="86"/>
      <c r="D421" s="86"/>
      <c r="E421" s="85">
        <f t="shared" si="6"/>
      </c>
      <c r="F421" s="86"/>
    </row>
    <row r="422" spans="1:6" ht="19.5" customHeight="1">
      <c r="A422" s="97" t="s">
        <v>1833</v>
      </c>
      <c r="B422" s="109" t="s">
        <v>277</v>
      </c>
      <c r="C422" s="85">
        <f>SUM(C423:C426)</f>
        <v>0</v>
      </c>
      <c r="D422" s="85">
        <f>SUM(D423:D426)</f>
        <v>0</v>
      </c>
      <c r="E422" s="85">
        <f t="shared" si="6"/>
      </c>
      <c r="F422" s="106"/>
    </row>
    <row r="423" spans="1:6" ht="19.5" customHeight="1">
      <c r="A423" s="100" t="s">
        <v>1834</v>
      </c>
      <c r="B423" s="102" t="s">
        <v>278</v>
      </c>
      <c r="C423" s="86"/>
      <c r="D423" s="86"/>
      <c r="E423" s="85">
        <f t="shared" si="6"/>
      </c>
      <c r="F423" s="86"/>
    </row>
    <row r="424" spans="1:6" ht="19.5" customHeight="1">
      <c r="A424" s="100" t="s">
        <v>1835</v>
      </c>
      <c r="B424" s="102" t="s">
        <v>279</v>
      </c>
      <c r="C424" s="86"/>
      <c r="D424" s="86"/>
      <c r="E424" s="85">
        <f t="shared" si="6"/>
      </c>
      <c r="F424" s="86"/>
    </row>
    <row r="425" spans="1:6" ht="19.5" customHeight="1">
      <c r="A425" s="100" t="s">
        <v>1836</v>
      </c>
      <c r="B425" s="102" t="s">
        <v>280</v>
      </c>
      <c r="C425" s="86"/>
      <c r="D425" s="86"/>
      <c r="E425" s="85">
        <f t="shared" si="6"/>
      </c>
      <c r="F425" s="86"/>
    </row>
    <row r="426" spans="1:6" ht="19.5" customHeight="1">
      <c r="A426" s="100" t="s">
        <v>1837</v>
      </c>
      <c r="B426" s="102" t="s">
        <v>281</v>
      </c>
      <c r="C426" s="86"/>
      <c r="D426" s="86"/>
      <c r="E426" s="85">
        <f t="shared" si="6"/>
      </c>
      <c r="F426" s="86"/>
    </row>
    <row r="427" spans="1:6" ht="19.5" customHeight="1">
      <c r="A427" s="97" t="s">
        <v>1838</v>
      </c>
      <c r="B427" s="99" t="s">
        <v>282</v>
      </c>
      <c r="C427" s="85">
        <f>SUM(C428:C433)</f>
        <v>0</v>
      </c>
      <c r="D427" s="85">
        <f>SUM(D428:D433)</f>
        <v>0</v>
      </c>
      <c r="E427" s="85">
        <f t="shared" si="6"/>
      </c>
      <c r="F427" s="106"/>
    </row>
    <row r="428" spans="1:6" ht="19.5" customHeight="1">
      <c r="A428" s="100" t="s">
        <v>1839</v>
      </c>
      <c r="B428" s="101" t="s">
        <v>256</v>
      </c>
      <c r="C428" s="86"/>
      <c r="D428" s="86"/>
      <c r="E428" s="85">
        <f t="shared" si="6"/>
      </c>
      <c r="F428" s="86"/>
    </row>
    <row r="429" spans="1:6" ht="19.5" customHeight="1">
      <c r="A429" s="100" t="s">
        <v>1840</v>
      </c>
      <c r="B429" s="102" t="s">
        <v>283</v>
      </c>
      <c r="C429" s="86"/>
      <c r="D429" s="86"/>
      <c r="E429" s="85">
        <f t="shared" si="6"/>
      </c>
      <c r="F429" s="86"/>
    </row>
    <row r="430" spans="1:6" ht="19.5" customHeight="1">
      <c r="A430" s="100" t="s">
        <v>1841</v>
      </c>
      <c r="B430" s="102" t="s">
        <v>284</v>
      </c>
      <c r="C430" s="86"/>
      <c r="D430" s="86"/>
      <c r="E430" s="85">
        <f t="shared" si="6"/>
      </c>
      <c r="F430" s="86"/>
    </row>
    <row r="431" spans="1:6" ht="19.5" customHeight="1">
      <c r="A431" s="100" t="s">
        <v>1842</v>
      </c>
      <c r="B431" s="102" t="s">
        <v>285</v>
      </c>
      <c r="C431" s="86"/>
      <c r="D431" s="86"/>
      <c r="E431" s="85">
        <f t="shared" si="6"/>
      </c>
      <c r="F431" s="86"/>
    </row>
    <row r="432" spans="1:6" ht="19.5" customHeight="1">
      <c r="A432" s="100" t="s">
        <v>1843</v>
      </c>
      <c r="B432" s="101" t="s">
        <v>286</v>
      </c>
      <c r="C432" s="86"/>
      <c r="D432" s="86"/>
      <c r="E432" s="85">
        <f t="shared" si="6"/>
      </c>
      <c r="F432" s="86"/>
    </row>
    <row r="433" spans="1:6" ht="19.5" customHeight="1">
      <c r="A433" s="100" t="s">
        <v>1844</v>
      </c>
      <c r="B433" s="101" t="s">
        <v>287</v>
      </c>
      <c r="C433" s="86"/>
      <c r="D433" s="86"/>
      <c r="E433" s="85">
        <f t="shared" si="6"/>
      </c>
      <c r="F433" s="86"/>
    </row>
    <row r="434" spans="1:6" ht="19.5" customHeight="1">
      <c r="A434" s="97" t="s">
        <v>1845</v>
      </c>
      <c r="B434" s="99" t="s">
        <v>288</v>
      </c>
      <c r="C434" s="85">
        <f>SUM(C435:C437)</f>
        <v>0</v>
      </c>
      <c r="D434" s="85">
        <f>SUM(D435:D437)</f>
        <v>0</v>
      </c>
      <c r="E434" s="85">
        <f t="shared" si="6"/>
      </c>
      <c r="F434" s="106"/>
    </row>
    <row r="435" spans="1:6" ht="19.5" customHeight="1">
      <c r="A435" s="100" t="s">
        <v>1846</v>
      </c>
      <c r="B435" s="102" t="s">
        <v>289</v>
      </c>
      <c r="C435" s="86"/>
      <c r="D435" s="86"/>
      <c r="E435" s="85">
        <f t="shared" si="6"/>
      </c>
      <c r="F435" s="86"/>
    </row>
    <row r="436" spans="1:6" ht="19.5" customHeight="1">
      <c r="A436" s="100" t="s">
        <v>1847</v>
      </c>
      <c r="B436" s="102" t="s">
        <v>290</v>
      </c>
      <c r="C436" s="86"/>
      <c r="D436" s="86"/>
      <c r="E436" s="85">
        <f t="shared" si="6"/>
      </c>
      <c r="F436" s="86"/>
    </row>
    <row r="437" spans="1:6" ht="19.5" customHeight="1">
      <c r="A437" s="100" t="s">
        <v>1848</v>
      </c>
      <c r="B437" s="102" t="s">
        <v>291</v>
      </c>
      <c r="C437" s="86"/>
      <c r="D437" s="86"/>
      <c r="E437" s="85">
        <f t="shared" si="6"/>
      </c>
      <c r="F437" s="86"/>
    </row>
    <row r="438" spans="1:6" ht="19.5" customHeight="1">
      <c r="A438" s="97" t="s">
        <v>1849</v>
      </c>
      <c r="B438" s="98" t="s">
        <v>292</v>
      </c>
      <c r="C438" s="85">
        <f>SUM(C439:C441)</f>
        <v>0</v>
      </c>
      <c r="D438" s="85">
        <f>SUM(D439:D441)</f>
        <v>0</v>
      </c>
      <c r="E438" s="85">
        <f t="shared" si="6"/>
      </c>
      <c r="F438" s="106"/>
    </row>
    <row r="439" spans="1:6" ht="19.5" customHeight="1">
      <c r="A439" s="100" t="s">
        <v>1850</v>
      </c>
      <c r="B439" s="102" t="s">
        <v>293</v>
      </c>
      <c r="C439" s="86"/>
      <c r="D439" s="86"/>
      <c r="E439" s="85">
        <f t="shared" si="6"/>
      </c>
      <c r="F439" s="86"/>
    </row>
    <row r="440" spans="1:6" ht="19.5" customHeight="1">
      <c r="A440" s="100" t="s">
        <v>1851</v>
      </c>
      <c r="B440" s="102" t="s">
        <v>294</v>
      </c>
      <c r="C440" s="86"/>
      <c r="D440" s="86"/>
      <c r="E440" s="85">
        <f t="shared" si="6"/>
      </c>
      <c r="F440" s="86"/>
    </row>
    <row r="441" spans="1:6" ht="19.5" customHeight="1">
      <c r="A441" s="100" t="s">
        <v>1852</v>
      </c>
      <c r="B441" s="102" t="s">
        <v>295</v>
      </c>
      <c r="C441" s="86"/>
      <c r="D441" s="86"/>
      <c r="E441" s="85">
        <f t="shared" si="6"/>
      </c>
      <c r="F441" s="86"/>
    </row>
    <row r="442" spans="1:6" ht="19.5" customHeight="1">
      <c r="A442" s="97" t="s">
        <v>1853</v>
      </c>
      <c r="B442" s="99" t="s">
        <v>296</v>
      </c>
      <c r="C442" s="85">
        <f>SUM(C443:C446)</f>
        <v>0</v>
      </c>
      <c r="D442" s="85">
        <f>SUM(D443:D446)</f>
        <v>0</v>
      </c>
      <c r="E442" s="85">
        <f t="shared" si="6"/>
      </c>
      <c r="F442" s="106"/>
    </row>
    <row r="443" spans="1:6" ht="19.5" customHeight="1">
      <c r="A443" s="100" t="s">
        <v>1854</v>
      </c>
      <c r="B443" s="101" t="s">
        <v>297</v>
      </c>
      <c r="C443" s="86"/>
      <c r="D443" s="86"/>
      <c r="E443" s="85">
        <f t="shared" si="6"/>
      </c>
      <c r="F443" s="86"/>
    </row>
    <row r="444" spans="1:6" ht="19.5" customHeight="1">
      <c r="A444" s="100" t="s">
        <v>1855</v>
      </c>
      <c r="B444" s="102" t="s">
        <v>298</v>
      </c>
      <c r="C444" s="86"/>
      <c r="D444" s="86"/>
      <c r="E444" s="85">
        <f t="shared" si="6"/>
      </c>
      <c r="F444" s="86"/>
    </row>
    <row r="445" spans="1:6" ht="19.5" customHeight="1">
      <c r="A445" s="100" t="s">
        <v>1856</v>
      </c>
      <c r="B445" s="102" t="s">
        <v>299</v>
      </c>
      <c r="C445" s="86"/>
      <c r="D445" s="86"/>
      <c r="E445" s="85">
        <f t="shared" si="6"/>
      </c>
      <c r="F445" s="86"/>
    </row>
    <row r="446" spans="1:6" ht="19.5" customHeight="1">
      <c r="A446" s="100" t="s">
        <v>1857</v>
      </c>
      <c r="B446" s="102" t="s">
        <v>300</v>
      </c>
      <c r="C446" s="86"/>
      <c r="D446" s="86"/>
      <c r="E446" s="85">
        <f t="shared" si="6"/>
      </c>
      <c r="F446" s="86"/>
    </row>
    <row r="447" spans="1:6" ht="19.5" customHeight="1">
      <c r="A447" s="97" t="s">
        <v>1858</v>
      </c>
      <c r="B447" s="98" t="s">
        <v>301</v>
      </c>
      <c r="C447" s="85">
        <f>SUM(C448,C464,C472,C483,C492,C500)</f>
        <v>37</v>
      </c>
      <c r="D447" s="85">
        <f>SUM(D448,D464,D472,D483,D492,D500)</f>
        <v>20</v>
      </c>
      <c r="E447" s="85">
        <f t="shared" si="6"/>
        <v>54.1</v>
      </c>
      <c r="F447" s="106"/>
    </row>
    <row r="448" spans="1:6" ht="19.5" customHeight="1">
      <c r="A448" s="97" t="s">
        <v>1859</v>
      </c>
      <c r="B448" s="98" t="s">
        <v>302</v>
      </c>
      <c r="C448" s="85">
        <f>SUM(C449:C463)</f>
        <v>0</v>
      </c>
      <c r="D448" s="85">
        <f>SUM(D449:D463)</f>
        <v>0</v>
      </c>
      <c r="E448" s="85">
        <f t="shared" si="6"/>
      </c>
      <c r="F448" s="106"/>
    </row>
    <row r="449" spans="1:6" ht="19.5" customHeight="1">
      <c r="A449" s="100" t="s">
        <v>1860</v>
      </c>
      <c r="B449" s="103" t="s">
        <v>10</v>
      </c>
      <c r="C449" s="86"/>
      <c r="D449" s="86"/>
      <c r="E449" s="85">
        <f t="shared" si="6"/>
      </c>
      <c r="F449" s="86"/>
    </row>
    <row r="450" spans="1:6" ht="19.5" customHeight="1">
      <c r="A450" s="100" t="s">
        <v>1861</v>
      </c>
      <c r="B450" s="103" t="s">
        <v>11</v>
      </c>
      <c r="C450" s="86"/>
      <c r="D450" s="86"/>
      <c r="E450" s="85">
        <f t="shared" si="6"/>
      </c>
      <c r="F450" s="86"/>
    </row>
    <row r="451" spans="1:6" ht="19.5" customHeight="1">
      <c r="A451" s="100" t="s">
        <v>1862</v>
      </c>
      <c r="B451" s="103" t="s">
        <v>12</v>
      </c>
      <c r="C451" s="86"/>
      <c r="D451" s="86"/>
      <c r="E451" s="85">
        <f t="shared" si="6"/>
      </c>
      <c r="F451" s="86"/>
    </row>
    <row r="452" spans="1:6" ht="19.5" customHeight="1">
      <c r="A452" s="100" t="s">
        <v>1863</v>
      </c>
      <c r="B452" s="103" t="s">
        <v>303</v>
      </c>
      <c r="C452" s="86"/>
      <c r="D452" s="86"/>
      <c r="E452" s="85">
        <f t="shared" si="6"/>
      </c>
      <c r="F452" s="86"/>
    </row>
    <row r="453" spans="1:6" ht="19.5" customHeight="1">
      <c r="A453" s="100" t="s">
        <v>1864</v>
      </c>
      <c r="B453" s="103" t="s">
        <v>304</v>
      </c>
      <c r="C453" s="86"/>
      <c r="D453" s="86"/>
      <c r="E453" s="85">
        <f aca="true" t="shared" si="7" ref="E453:E516">IF(C453=0,"",ROUND(D453/C453*100,1))</f>
      </c>
      <c r="F453" s="86"/>
    </row>
    <row r="454" spans="1:6" ht="19.5" customHeight="1">
      <c r="A454" s="100" t="s">
        <v>1865</v>
      </c>
      <c r="B454" s="103" t="s">
        <v>305</v>
      </c>
      <c r="C454" s="86"/>
      <c r="D454" s="86"/>
      <c r="E454" s="85">
        <f t="shared" si="7"/>
      </c>
      <c r="F454" s="86"/>
    </row>
    <row r="455" spans="1:6" ht="19.5" customHeight="1">
      <c r="A455" s="100" t="s">
        <v>1866</v>
      </c>
      <c r="B455" s="103" t="s">
        <v>306</v>
      </c>
      <c r="C455" s="86"/>
      <c r="D455" s="86"/>
      <c r="E455" s="85">
        <f t="shared" si="7"/>
      </c>
      <c r="F455" s="86"/>
    </row>
    <row r="456" spans="1:6" ht="19.5" customHeight="1">
      <c r="A456" s="100" t="s">
        <v>1867</v>
      </c>
      <c r="B456" s="103" t="s">
        <v>307</v>
      </c>
      <c r="C456" s="86"/>
      <c r="D456" s="86"/>
      <c r="E456" s="85">
        <f t="shared" si="7"/>
      </c>
      <c r="F456" s="86"/>
    </row>
    <row r="457" spans="1:6" ht="19.5" customHeight="1">
      <c r="A457" s="100" t="s">
        <v>1868</v>
      </c>
      <c r="B457" s="103" t="s">
        <v>308</v>
      </c>
      <c r="C457" s="86"/>
      <c r="D457" s="86"/>
      <c r="E457" s="85">
        <f t="shared" si="7"/>
      </c>
      <c r="F457" s="86"/>
    </row>
    <row r="458" spans="1:6" ht="19.5" customHeight="1">
      <c r="A458" s="100" t="s">
        <v>1869</v>
      </c>
      <c r="B458" s="103" t="s">
        <v>309</v>
      </c>
      <c r="C458" s="86"/>
      <c r="D458" s="86"/>
      <c r="E458" s="85">
        <f t="shared" si="7"/>
      </c>
      <c r="F458" s="86"/>
    </row>
    <row r="459" spans="1:6" ht="19.5" customHeight="1">
      <c r="A459" s="100" t="s">
        <v>1870</v>
      </c>
      <c r="B459" s="103" t="s">
        <v>310</v>
      </c>
      <c r="C459" s="86"/>
      <c r="D459" s="86"/>
      <c r="E459" s="85">
        <f t="shared" si="7"/>
      </c>
      <c r="F459" s="86"/>
    </row>
    <row r="460" spans="1:6" ht="19.5" customHeight="1">
      <c r="A460" s="100" t="s">
        <v>1871</v>
      </c>
      <c r="B460" s="103" t="s">
        <v>311</v>
      </c>
      <c r="C460" s="86"/>
      <c r="D460" s="86"/>
      <c r="E460" s="85">
        <f t="shared" si="7"/>
      </c>
      <c r="F460" s="86"/>
    </row>
    <row r="461" spans="1:6" ht="19.5" customHeight="1">
      <c r="A461" s="100" t="s">
        <v>1872</v>
      </c>
      <c r="B461" s="103" t="s">
        <v>312</v>
      </c>
      <c r="C461" s="86"/>
      <c r="D461" s="86"/>
      <c r="E461" s="85">
        <f t="shared" si="7"/>
      </c>
      <c r="F461" s="86"/>
    </row>
    <row r="462" spans="1:6" ht="19.5" customHeight="1">
      <c r="A462" s="100" t="s">
        <v>1873</v>
      </c>
      <c r="B462" s="103" t="s">
        <v>313</v>
      </c>
      <c r="C462" s="86"/>
      <c r="D462" s="86"/>
      <c r="E462" s="85">
        <f t="shared" si="7"/>
      </c>
      <c r="F462" s="86"/>
    </row>
    <row r="463" spans="1:6" ht="19.5" customHeight="1">
      <c r="A463" s="100" t="s">
        <v>1874</v>
      </c>
      <c r="B463" s="103" t="s">
        <v>314</v>
      </c>
      <c r="C463" s="86"/>
      <c r="D463" s="86"/>
      <c r="E463" s="85">
        <f t="shared" si="7"/>
      </c>
      <c r="F463" s="86"/>
    </row>
    <row r="464" spans="1:6" ht="19.5" customHeight="1">
      <c r="A464" s="97" t="s">
        <v>1875</v>
      </c>
      <c r="B464" s="98" t="s">
        <v>315</v>
      </c>
      <c r="C464" s="85">
        <f>SUM(C465:C471)</f>
        <v>0</v>
      </c>
      <c r="D464" s="85">
        <f>SUM(D465:D471)</f>
        <v>0</v>
      </c>
      <c r="E464" s="85">
        <f t="shared" si="7"/>
      </c>
      <c r="F464" s="106"/>
    </row>
    <row r="465" spans="1:6" ht="19.5" customHeight="1">
      <c r="A465" s="100" t="s">
        <v>1876</v>
      </c>
      <c r="B465" s="103" t="s">
        <v>10</v>
      </c>
      <c r="C465" s="86"/>
      <c r="D465" s="86"/>
      <c r="E465" s="85">
        <f t="shared" si="7"/>
      </c>
      <c r="F465" s="86"/>
    </row>
    <row r="466" spans="1:6" ht="19.5" customHeight="1">
      <c r="A466" s="100" t="s">
        <v>1877</v>
      </c>
      <c r="B466" s="103" t="s">
        <v>11</v>
      </c>
      <c r="C466" s="86"/>
      <c r="D466" s="86"/>
      <c r="E466" s="85">
        <f t="shared" si="7"/>
      </c>
      <c r="F466" s="86"/>
    </row>
    <row r="467" spans="1:6" ht="19.5" customHeight="1">
      <c r="A467" s="100" t="s">
        <v>1878</v>
      </c>
      <c r="B467" s="103" t="s">
        <v>12</v>
      </c>
      <c r="C467" s="86"/>
      <c r="D467" s="86"/>
      <c r="E467" s="85">
        <f t="shared" si="7"/>
      </c>
      <c r="F467" s="86"/>
    </row>
    <row r="468" spans="1:6" ht="19.5" customHeight="1">
      <c r="A468" s="100" t="s">
        <v>1879</v>
      </c>
      <c r="B468" s="103" t="s">
        <v>316</v>
      </c>
      <c r="C468" s="86"/>
      <c r="D468" s="86"/>
      <c r="E468" s="85">
        <f t="shared" si="7"/>
      </c>
      <c r="F468" s="86"/>
    </row>
    <row r="469" spans="1:6" ht="19.5" customHeight="1">
      <c r="A469" s="100" t="s">
        <v>1880</v>
      </c>
      <c r="B469" s="103" t="s">
        <v>317</v>
      </c>
      <c r="C469" s="86"/>
      <c r="D469" s="86"/>
      <c r="E469" s="85">
        <f t="shared" si="7"/>
      </c>
      <c r="F469" s="86"/>
    </row>
    <row r="470" spans="1:6" ht="19.5" customHeight="1">
      <c r="A470" s="100" t="s">
        <v>1881</v>
      </c>
      <c r="B470" s="103" t="s">
        <v>318</v>
      </c>
      <c r="C470" s="86"/>
      <c r="D470" s="86"/>
      <c r="E470" s="85">
        <f t="shared" si="7"/>
      </c>
      <c r="F470" s="86"/>
    </row>
    <row r="471" spans="1:6" ht="19.5" customHeight="1">
      <c r="A471" s="100" t="s">
        <v>1882</v>
      </c>
      <c r="B471" s="103" t="s">
        <v>319</v>
      </c>
      <c r="C471" s="86"/>
      <c r="D471" s="86"/>
      <c r="E471" s="85">
        <f t="shared" si="7"/>
      </c>
      <c r="F471" s="86"/>
    </row>
    <row r="472" spans="1:6" ht="19.5" customHeight="1">
      <c r="A472" s="97" t="s">
        <v>1883</v>
      </c>
      <c r="B472" s="98" t="s">
        <v>320</v>
      </c>
      <c r="C472" s="85">
        <f>SUM(C473:C482)</f>
        <v>0</v>
      </c>
      <c r="D472" s="85">
        <f>SUM(D473:D482)</f>
        <v>0</v>
      </c>
      <c r="E472" s="85">
        <f t="shared" si="7"/>
      </c>
      <c r="F472" s="106"/>
    </row>
    <row r="473" spans="1:6" ht="19.5" customHeight="1">
      <c r="A473" s="100" t="s">
        <v>1884</v>
      </c>
      <c r="B473" s="103" t="s">
        <v>10</v>
      </c>
      <c r="C473" s="86"/>
      <c r="D473" s="86"/>
      <c r="E473" s="85">
        <f t="shared" si="7"/>
      </c>
      <c r="F473" s="86"/>
    </row>
    <row r="474" spans="1:6" ht="19.5" customHeight="1">
      <c r="A474" s="100" t="s">
        <v>1885</v>
      </c>
      <c r="B474" s="103" t="s">
        <v>11</v>
      </c>
      <c r="C474" s="86"/>
      <c r="D474" s="86"/>
      <c r="E474" s="85">
        <f t="shared" si="7"/>
      </c>
      <c r="F474" s="86"/>
    </row>
    <row r="475" spans="1:6" ht="19.5" customHeight="1">
      <c r="A475" s="100" t="s">
        <v>1886</v>
      </c>
      <c r="B475" s="103" t="s">
        <v>12</v>
      </c>
      <c r="C475" s="86"/>
      <c r="D475" s="86"/>
      <c r="E475" s="85">
        <f t="shared" si="7"/>
      </c>
      <c r="F475" s="86"/>
    </row>
    <row r="476" spans="1:6" ht="19.5" customHeight="1">
      <c r="A476" s="100" t="s">
        <v>1887</v>
      </c>
      <c r="B476" s="103" t="s">
        <v>321</v>
      </c>
      <c r="C476" s="86"/>
      <c r="D476" s="86"/>
      <c r="E476" s="85">
        <f t="shared" si="7"/>
      </c>
      <c r="F476" s="86"/>
    </row>
    <row r="477" spans="1:6" ht="19.5" customHeight="1">
      <c r="A477" s="100" t="s">
        <v>1888</v>
      </c>
      <c r="B477" s="103" t="s">
        <v>322</v>
      </c>
      <c r="C477" s="86"/>
      <c r="D477" s="86"/>
      <c r="E477" s="85">
        <f t="shared" si="7"/>
      </c>
      <c r="F477" s="86"/>
    </row>
    <row r="478" spans="1:6" ht="19.5" customHeight="1">
      <c r="A478" s="100" t="s">
        <v>1889</v>
      </c>
      <c r="B478" s="103" t="s">
        <v>323</v>
      </c>
      <c r="C478" s="86"/>
      <c r="D478" s="86"/>
      <c r="E478" s="85">
        <f t="shared" si="7"/>
      </c>
      <c r="F478" s="86"/>
    </row>
    <row r="479" spans="1:6" ht="19.5" customHeight="1">
      <c r="A479" s="100" t="s">
        <v>1890</v>
      </c>
      <c r="B479" s="103" t="s">
        <v>324</v>
      </c>
      <c r="C479" s="86"/>
      <c r="D479" s="86"/>
      <c r="E479" s="85">
        <f t="shared" si="7"/>
      </c>
      <c r="F479" s="86"/>
    </row>
    <row r="480" spans="1:6" ht="19.5" customHeight="1">
      <c r="A480" s="100" t="s">
        <v>1891</v>
      </c>
      <c r="B480" s="103" t="s">
        <v>325</v>
      </c>
      <c r="C480" s="86"/>
      <c r="D480" s="86"/>
      <c r="E480" s="85">
        <f t="shared" si="7"/>
      </c>
      <c r="F480" s="86"/>
    </row>
    <row r="481" spans="1:6" ht="19.5" customHeight="1">
      <c r="A481" s="100" t="s">
        <v>1892</v>
      </c>
      <c r="B481" s="103" t="s">
        <v>326</v>
      </c>
      <c r="C481" s="86"/>
      <c r="D481" s="86"/>
      <c r="E481" s="85">
        <f t="shared" si="7"/>
      </c>
      <c r="F481" s="86"/>
    </row>
    <row r="482" spans="1:6" ht="19.5" customHeight="1">
      <c r="A482" s="100" t="s">
        <v>1893</v>
      </c>
      <c r="B482" s="103" t="s">
        <v>327</v>
      </c>
      <c r="C482" s="86"/>
      <c r="D482" s="86"/>
      <c r="E482" s="85">
        <f t="shared" si="7"/>
      </c>
      <c r="F482" s="86"/>
    </row>
    <row r="483" spans="1:6" ht="19.5" customHeight="1">
      <c r="A483" s="97" t="s">
        <v>1894</v>
      </c>
      <c r="B483" s="98" t="s">
        <v>328</v>
      </c>
      <c r="C483" s="85">
        <f>SUM(C484:C491)</f>
        <v>0</v>
      </c>
      <c r="D483" s="85">
        <f>SUM(D484:D491)</f>
        <v>0</v>
      </c>
      <c r="E483" s="85">
        <f t="shared" si="7"/>
      </c>
      <c r="F483" s="106"/>
    </row>
    <row r="484" spans="1:6" ht="19.5" customHeight="1">
      <c r="A484" s="100" t="s">
        <v>1895</v>
      </c>
      <c r="B484" s="103" t="s">
        <v>10</v>
      </c>
      <c r="C484" s="86"/>
      <c r="D484" s="86"/>
      <c r="E484" s="85">
        <f t="shared" si="7"/>
      </c>
      <c r="F484" s="86"/>
    </row>
    <row r="485" spans="1:6" ht="19.5" customHeight="1">
      <c r="A485" s="100" t="s">
        <v>1896</v>
      </c>
      <c r="B485" s="103" t="s">
        <v>2644</v>
      </c>
      <c r="C485" s="86"/>
      <c r="D485" s="86"/>
      <c r="E485" s="85">
        <f t="shared" si="7"/>
      </c>
      <c r="F485" s="86"/>
    </row>
    <row r="486" spans="1:6" ht="19.5" customHeight="1">
      <c r="A486" s="100" t="s">
        <v>1897</v>
      </c>
      <c r="B486" s="103" t="s">
        <v>12</v>
      </c>
      <c r="C486" s="86"/>
      <c r="D486" s="86"/>
      <c r="E486" s="85">
        <f t="shared" si="7"/>
      </c>
      <c r="F486" s="86"/>
    </row>
    <row r="487" spans="1:6" ht="19.5" customHeight="1">
      <c r="A487" s="100" t="s">
        <v>1898</v>
      </c>
      <c r="B487" s="103" t="s">
        <v>329</v>
      </c>
      <c r="C487" s="86"/>
      <c r="D487" s="86"/>
      <c r="E487" s="85">
        <f t="shared" si="7"/>
      </c>
      <c r="F487" s="86"/>
    </row>
    <row r="488" spans="1:6" ht="19.5" customHeight="1">
      <c r="A488" s="100" t="s">
        <v>1899</v>
      </c>
      <c r="B488" s="103" t="s">
        <v>330</v>
      </c>
      <c r="C488" s="86"/>
      <c r="D488" s="86"/>
      <c r="E488" s="85">
        <f t="shared" si="7"/>
      </c>
      <c r="F488" s="86"/>
    </row>
    <row r="489" spans="1:6" ht="19.5" customHeight="1">
      <c r="A489" s="100" t="s">
        <v>1900</v>
      </c>
      <c r="B489" s="103" t="s">
        <v>331</v>
      </c>
      <c r="C489" s="86"/>
      <c r="D489" s="86"/>
      <c r="E489" s="85">
        <f t="shared" si="7"/>
      </c>
      <c r="F489" s="86"/>
    </row>
    <row r="490" spans="1:6" ht="19.5" customHeight="1">
      <c r="A490" s="100" t="s">
        <v>1901</v>
      </c>
      <c r="B490" s="103" t="s">
        <v>332</v>
      </c>
      <c r="C490" s="86"/>
      <c r="D490" s="86"/>
      <c r="E490" s="85">
        <f t="shared" si="7"/>
      </c>
      <c r="F490" s="86"/>
    </row>
    <row r="491" spans="1:6" ht="19.5" customHeight="1">
      <c r="A491" s="100" t="s">
        <v>1902</v>
      </c>
      <c r="B491" s="103" t="s">
        <v>333</v>
      </c>
      <c r="C491" s="86"/>
      <c r="D491" s="86"/>
      <c r="E491" s="85">
        <f t="shared" si="7"/>
      </c>
      <c r="F491" s="86"/>
    </row>
    <row r="492" spans="1:6" ht="19.5" customHeight="1">
      <c r="A492" s="97" t="s">
        <v>1903</v>
      </c>
      <c r="B492" s="98" t="s">
        <v>334</v>
      </c>
      <c r="C492" s="85">
        <f>SUM(C493:C499)</f>
        <v>0</v>
      </c>
      <c r="D492" s="85">
        <f>SUM(D493:D499)</f>
        <v>0</v>
      </c>
      <c r="E492" s="85">
        <f t="shared" si="7"/>
      </c>
      <c r="F492" s="106"/>
    </row>
    <row r="493" spans="1:6" ht="19.5" customHeight="1">
      <c r="A493" s="100" t="s">
        <v>1904</v>
      </c>
      <c r="B493" s="103" t="s">
        <v>10</v>
      </c>
      <c r="C493" s="86"/>
      <c r="D493" s="86"/>
      <c r="E493" s="85">
        <f t="shared" si="7"/>
      </c>
      <c r="F493" s="86"/>
    </row>
    <row r="494" spans="1:6" ht="19.5" customHeight="1">
      <c r="A494" s="100" t="s">
        <v>1905</v>
      </c>
      <c r="B494" s="103" t="s">
        <v>11</v>
      </c>
      <c r="C494" s="86"/>
      <c r="D494" s="86"/>
      <c r="E494" s="85">
        <f t="shared" si="7"/>
      </c>
      <c r="F494" s="86"/>
    </row>
    <row r="495" spans="1:6" ht="19.5" customHeight="1">
      <c r="A495" s="100" t="s">
        <v>1906</v>
      </c>
      <c r="B495" s="103" t="s">
        <v>12</v>
      </c>
      <c r="C495" s="86"/>
      <c r="D495" s="86"/>
      <c r="E495" s="85">
        <f t="shared" si="7"/>
      </c>
      <c r="F495" s="86"/>
    </row>
    <row r="496" spans="1:6" ht="19.5" customHeight="1">
      <c r="A496" s="100" t="s">
        <v>1907</v>
      </c>
      <c r="B496" s="103" t="s">
        <v>335</v>
      </c>
      <c r="C496" s="86"/>
      <c r="D496" s="86"/>
      <c r="E496" s="85">
        <f t="shared" si="7"/>
      </c>
      <c r="F496" s="86"/>
    </row>
    <row r="497" spans="1:6" ht="19.5" customHeight="1">
      <c r="A497" s="100" t="s">
        <v>2650</v>
      </c>
      <c r="B497" s="103" t="s">
        <v>336</v>
      </c>
      <c r="C497" s="86"/>
      <c r="D497" s="86"/>
      <c r="E497" s="85">
        <f t="shared" si="7"/>
      </c>
      <c r="F497" s="86"/>
    </row>
    <row r="498" spans="1:6" ht="19.5" customHeight="1">
      <c r="A498" s="100" t="s">
        <v>2651</v>
      </c>
      <c r="B498" s="103" t="s">
        <v>337</v>
      </c>
      <c r="C498" s="86"/>
      <c r="D498" s="86"/>
      <c r="E498" s="85">
        <f t="shared" si="7"/>
      </c>
      <c r="F498" s="86"/>
    </row>
    <row r="499" spans="1:6" ht="19.5" customHeight="1">
      <c r="A499" s="100" t="s">
        <v>1908</v>
      </c>
      <c r="B499" s="103" t="s">
        <v>338</v>
      </c>
      <c r="C499" s="86"/>
      <c r="D499" s="86"/>
      <c r="E499" s="85">
        <f t="shared" si="7"/>
      </c>
      <c r="F499" s="86"/>
    </row>
    <row r="500" spans="1:6" ht="19.5" customHeight="1">
      <c r="A500" s="97" t="s">
        <v>1909</v>
      </c>
      <c r="B500" s="98" t="s">
        <v>339</v>
      </c>
      <c r="C500" s="85">
        <f>SUM(C501:C503)</f>
        <v>37</v>
      </c>
      <c r="D500" s="85">
        <f>SUM(D501:D503)</f>
        <v>20</v>
      </c>
      <c r="E500" s="85">
        <f t="shared" si="7"/>
        <v>54.1</v>
      </c>
      <c r="F500" s="106"/>
    </row>
    <row r="501" spans="1:6" ht="19.5" customHeight="1">
      <c r="A501" s="100" t="s">
        <v>1910</v>
      </c>
      <c r="B501" s="103" t="s">
        <v>340</v>
      </c>
      <c r="C501" s="86"/>
      <c r="D501" s="86"/>
      <c r="E501" s="85">
        <f t="shared" si="7"/>
      </c>
      <c r="F501" s="86"/>
    </row>
    <row r="502" spans="1:6" ht="19.5" customHeight="1">
      <c r="A502" s="100" t="s">
        <v>1911</v>
      </c>
      <c r="B502" s="103" t="s">
        <v>341</v>
      </c>
      <c r="C502" s="86"/>
      <c r="D502" s="86"/>
      <c r="E502" s="85">
        <f t="shared" si="7"/>
      </c>
      <c r="F502" s="86"/>
    </row>
    <row r="503" spans="1:6" ht="19.5" customHeight="1">
      <c r="A503" s="100" t="s">
        <v>1912</v>
      </c>
      <c r="B503" s="103" t="s">
        <v>342</v>
      </c>
      <c r="C503" s="86">
        <v>37</v>
      </c>
      <c r="D503" s="86">
        <v>20</v>
      </c>
      <c r="E503" s="85">
        <f t="shared" si="7"/>
        <v>54.1</v>
      </c>
      <c r="F503" s="86"/>
    </row>
    <row r="504" spans="1:6" ht="19.5" customHeight="1">
      <c r="A504" s="97" t="s">
        <v>1913</v>
      </c>
      <c r="B504" s="98" t="s">
        <v>343</v>
      </c>
      <c r="C504" s="85">
        <f>SUM(C505,C524,C532,C534,C543,C547,C557,C565,C572,C580,C589,C594,C597,C600,C603,C606,C609,C613,C617,C625,C628)</f>
        <v>909</v>
      </c>
      <c r="D504" s="85">
        <f>SUM(D505,D524,D532,D534,D543,D547,D557,D565,D572,D580,D589,D594,D597,D600,D603,D606,D609,D613,D617,D625,D628)</f>
        <v>983</v>
      </c>
      <c r="E504" s="85">
        <f t="shared" si="7"/>
        <v>108.1</v>
      </c>
      <c r="F504" s="106"/>
    </row>
    <row r="505" spans="1:6" ht="19.5" customHeight="1">
      <c r="A505" s="97" t="s">
        <v>1914</v>
      </c>
      <c r="B505" s="98" t="s">
        <v>344</v>
      </c>
      <c r="C505" s="85">
        <f>SUM(C506:C523)</f>
        <v>0</v>
      </c>
      <c r="D505" s="85">
        <f>SUM(D506:D523)</f>
        <v>0</v>
      </c>
      <c r="E505" s="85">
        <f t="shared" si="7"/>
      </c>
      <c r="F505" s="106"/>
    </row>
    <row r="506" spans="1:6" ht="19.5" customHeight="1">
      <c r="A506" s="100" t="s">
        <v>1915</v>
      </c>
      <c r="B506" s="103" t="s">
        <v>10</v>
      </c>
      <c r="C506" s="86"/>
      <c r="D506" s="86"/>
      <c r="E506" s="85">
        <f t="shared" si="7"/>
      </c>
      <c r="F506" s="86"/>
    </row>
    <row r="507" spans="1:6" ht="19.5" customHeight="1">
      <c r="A507" s="100" t="s">
        <v>1916</v>
      </c>
      <c r="B507" s="103" t="s">
        <v>11</v>
      </c>
      <c r="C507" s="86"/>
      <c r="D507" s="86"/>
      <c r="E507" s="85">
        <f t="shared" si="7"/>
      </c>
      <c r="F507" s="86"/>
    </row>
    <row r="508" spans="1:6" ht="19.5" customHeight="1">
      <c r="A508" s="100" t="s">
        <v>1917</v>
      </c>
      <c r="B508" s="103" t="s">
        <v>12</v>
      </c>
      <c r="C508" s="86"/>
      <c r="D508" s="86"/>
      <c r="E508" s="85">
        <f t="shared" si="7"/>
      </c>
      <c r="F508" s="86"/>
    </row>
    <row r="509" spans="1:6" ht="19.5" customHeight="1">
      <c r="A509" s="100" t="s">
        <v>1918</v>
      </c>
      <c r="B509" s="103" t="s">
        <v>345</v>
      </c>
      <c r="C509" s="86"/>
      <c r="D509" s="86"/>
      <c r="E509" s="85">
        <f t="shared" si="7"/>
      </c>
      <c r="F509" s="86"/>
    </row>
    <row r="510" spans="1:6" ht="19.5" customHeight="1">
      <c r="A510" s="100" t="s">
        <v>1919</v>
      </c>
      <c r="B510" s="103" t="s">
        <v>346</v>
      </c>
      <c r="C510" s="86"/>
      <c r="D510" s="86"/>
      <c r="E510" s="85">
        <f t="shared" si="7"/>
      </c>
      <c r="F510" s="86"/>
    </row>
    <row r="511" spans="1:6" ht="19.5" customHeight="1">
      <c r="A511" s="100" t="s">
        <v>1920</v>
      </c>
      <c r="B511" s="103" t="s">
        <v>347</v>
      </c>
      <c r="C511" s="86"/>
      <c r="D511" s="86"/>
      <c r="E511" s="85">
        <f t="shared" si="7"/>
      </c>
      <c r="F511" s="86"/>
    </row>
    <row r="512" spans="1:6" ht="19.5" customHeight="1">
      <c r="A512" s="100" t="s">
        <v>1921</v>
      </c>
      <c r="B512" s="103" t="s">
        <v>348</v>
      </c>
      <c r="C512" s="86"/>
      <c r="D512" s="86"/>
      <c r="E512" s="85">
        <f t="shared" si="7"/>
      </c>
      <c r="F512" s="86"/>
    </row>
    <row r="513" spans="1:6" ht="19.5" customHeight="1">
      <c r="A513" s="100" t="s">
        <v>1922</v>
      </c>
      <c r="B513" s="103" t="s">
        <v>51</v>
      </c>
      <c r="C513" s="86"/>
      <c r="D513" s="86"/>
      <c r="E513" s="85">
        <f t="shared" si="7"/>
      </c>
      <c r="F513" s="86"/>
    </row>
    <row r="514" spans="1:6" ht="19.5" customHeight="1">
      <c r="A514" s="100" t="s">
        <v>1923</v>
      </c>
      <c r="B514" s="103" t="s">
        <v>349</v>
      </c>
      <c r="C514" s="86"/>
      <c r="D514" s="86"/>
      <c r="E514" s="85">
        <f t="shared" si="7"/>
      </c>
      <c r="F514" s="86"/>
    </row>
    <row r="515" spans="1:6" ht="19.5" customHeight="1">
      <c r="A515" s="100" t="s">
        <v>1924</v>
      </c>
      <c r="B515" s="103" t="s">
        <v>350</v>
      </c>
      <c r="C515" s="86"/>
      <c r="D515" s="86"/>
      <c r="E515" s="85">
        <f t="shared" si="7"/>
      </c>
      <c r="F515" s="86"/>
    </row>
    <row r="516" spans="1:6" ht="19.5" customHeight="1">
      <c r="A516" s="100" t="s">
        <v>1925</v>
      </c>
      <c r="B516" s="103" t="s">
        <v>351</v>
      </c>
      <c r="C516" s="86"/>
      <c r="D516" s="86"/>
      <c r="E516" s="85">
        <f t="shared" si="7"/>
      </c>
      <c r="F516" s="86"/>
    </row>
    <row r="517" spans="1:6" ht="19.5" customHeight="1">
      <c r="A517" s="100" t="s">
        <v>1926</v>
      </c>
      <c r="B517" s="103" t="s">
        <v>352</v>
      </c>
      <c r="C517" s="86"/>
      <c r="D517" s="86"/>
      <c r="E517" s="85">
        <f aca="true" t="shared" si="8" ref="E517:E580">IF(C517=0,"",ROUND(D517/C517*100,1))</f>
      </c>
      <c r="F517" s="86"/>
    </row>
    <row r="518" spans="1:6" ht="19.5" customHeight="1">
      <c r="A518" s="100" t="s">
        <v>2652</v>
      </c>
      <c r="B518" s="103" t="s">
        <v>353</v>
      </c>
      <c r="C518" s="86"/>
      <c r="D518" s="86"/>
      <c r="E518" s="85">
        <f t="shared" si="8"/>
      </c>
      <c r="F518" s="86"/>
    </row>
    <row r="519" spans="1:6" ht="19.5" customHeight="1">
      <c r="A519" s="100" t="s">
        <v>2653</v>
      </c>
      <c r="B519" s="103" t="s">
        <v>354</v>
      </c>
      <c r="C519" s="86"/>
      <c r="D519" s="86"/>
      <c r="E519" s="85">
        <f t="shared" si="8"/>
      </c>
      <c r="F519" s="86"/>
    </row>
    <row r="520" spans="1:6" ht="19.5" customHeight="1">
      <c r="A520" s="100" t="s">
        <v>2654</v>
      </c>
      <c r="B520" s="103" t="s">
        <v>355</v>
      </c>
      <c r="C520" s="86"/>
      <c r="D520" s="86"/>
      <c r="E520" s="85">
        <f t="shared" si="8"/>
      </c>
      <c r="F520" s="86"/>
    </row>
    <row r="521" spans="1:6" ht="19.5" customHeight="1">
      <c r="A521" s="100" t="s">
        <v>2655</v>
      </c>
      <c r="B521" s="103" t="s">
        <v>356</v>
      </c>
      <c r="C521" s="86"/>
      <c r="D521" s="86"/>
      <c r="E521" s="85">
        <f t="shared" si="8"/>
      </c>
      <c r="F521" s="86"/>
    </row>
    <row r="522" spans="1:6" ht="19.5" customHeight="1">
      <c r="A522" s="100" t="s">
        <v>2685</v>
      </c>
      <c r="B522" s="103" t="s">
        <v>19</v>
      </c>
      <c r="C522" s="86"/>
      <c r="D522" s="86"/>
      <c r="E522" s="85">
        <f t="shared" si="8"/>
      </c>
      <c r="F522" s="86"/>
    </row>
    <row r="523" spans="1:6" ht="19.5" customHeight="1">
      <c r="A523" s="100" t="s">
        <v>1927</v>
      </c>
      <c r="B523" s="103" t="s">
        <v>357</v>
      </c>
      <c r="C523" s="86"/>
      <c r="D523" s="86"/>
      <c r="E523" s="85">
        <f t="shared" si="8"/>
      </c>
      <c r="F523" s="86"/>
    </row>
    <row r="524" spans="1:6" ht="19.5" customHeight="1">
      <c r="A524" s="97" t="s">
        <v>1928</v>
      </c>
      <c r="B524" s="98" t="s">
        <v>358</v>
      </c>
      <c r="C524" s="85">
        <f>SUM(C525:C531)</f>
        <v>0</v>
      </c>
      <c r="D524" s="85">
        <f>SUM(D525:D531)</f>
        <v>0</v>
      </c>
      <c r="E524" s="85">
        <f t="shared" si="8"/>
      </c>
      <c r="F524" s="106"/>
    </row>
    <row r="525" spans="1:6" ht="19.5" customHeight="1">
      <c r="A525" s="100" t="s">
        <v>1929</v>
      </c>
      <c r="B525" s="103" t="s">
        <v>10</v>
      </c>
      <c r="C525" s="86"/>
      <c r="D525" s="86"/>
      <c r="E525" s="85">
        <f t="shared" si="8"/>
      </c>
      <c r="F525" s="86"/>
    </row>
    <row r="526" spans="1:6" ht="19.5" customHeight="1">
      <c r="A526" s="100" t="s">
        <v>1930</v>
      </c>
      <c r="B526" s="103" t="s">
        <v>11</v>
      </c>
      <c r="C526" s="86"/>
      <c r="D526" s="86"/>
      <c r="E526" s="85">
        <f t="shared" si="8"/>
      </c>
      <c r="F526" s="86"/>
    </row>
    <row r="527" spans="1:6" ht="19.5" customHeight="1">
      <c r="A527" s="100" t="s">
        <v>1931</v>
      </c>
      <c r="B527" s="103" t="s">
        <v>12</v>
      </c>
      <c r="C527" s="86"/>
      <c r="D527" s="86"/>
      <c r="E527" s="85">
        <f t="shared" si="8"/>
      </c>
      <c r="F527" s="86"/>
    </row>
    <row r="528" spans="1:6" ht="19.5" customHeight="1">
      <c r="A528" s="100" t="s">
        <v>1932</v>
      </c>
      <c r="B528" s="103" t="s">
        <v>359</v>
      </c>
      <c r="C528" s="86"/>
      <c r="D528" s="86"/>
      <c r="E528" s="85">
        <f t="shared" si="8"/>
      </c>
      <c r="F528" s="86"/>
    </row>
    <row r="529" spans="1:6" ht="19.5" customHeight="1">
      <c r="A529" s="100" t="s">
        <v>1933</v>
      </c>
      <c r="B529" s="103" t="s">
        <v>360</v>
      </c>
      <c r="C529" s="86"/>
      <c r="D529" s="86"/>
      <c r="E529" s="85">
        <f t="shared" si="8"/>
      </c>
      <c r="F529" s="86"/>
    </row>
    <row r="530" spans="1:6" ht="19.5" customHeight="1">
      <c r="A530" s="100" t="s">
        <v>1934</v>
      </c>
      <c r="B530" s="103" t="s">
        <v>361</v>
      </c>
      <c r="C530" s="86"/>
      <c r="D530" s="86"/>
      <c r="E530" s="85">
        <f t="shared" si="8"/>
      </c>
      <c r="F530" s="86"/>
    </row>
    <row r="531" spans="1:6" ht="19.5" customHeight="1">
      <c r="A531" s="100" t="s">
        <v>1935</v>
      </c>
      <c r="B531" s="103" t="s">
        <v>362</v>
      </c>
      <c r="C531" s="86"/>
      <c r="D531" s="86"/>
      <c r="E531" s="85">
        <f t="shared" si="8"/>
      </c>
      <c r="F531" s="86"/>
    </row>
    <row r="532" spans="1:6" ht="19.5" customHeight="1">
      <c r="A532" s="97" t="s">
        <v>1936</v>
      </c>
      <c r="B532" s="98" t="s">
        <v>363</v>
      </c>
      <c r="C532" s="85">
        <f>SUM(C533)</f>
        <v>0</v>
      </c>
      <c r="D532" s="85">
        <f>SUM(D533)</f>
        <v>0</v>
      </c>
      <c r="E532" s="85">
        <f t="shared" si="8"/>
      </c>
      <c r="F532" s="106"/>
    </row>
    <row r="533" spans="1:6" ht="19.5" customHeight="1">
      <c r="A533" s="100" t="s">
        <v>1937</v>
      </c>
      <c r="B533" s="103" t="s">
        <v>364</v>
      </c>
      <c r="C533" s="86"/>
      <c r="D533" s="86"/>
      <c r="E533" s="85">
        <f t="shared" si="8"/>
      </c>
      <c r="F533" s="86"/>
    </row>
    <row r="534" spans="1:6" ht="19.5" customHeight="1">
      <c r="A534" s="97" t="s">
        <v>1938</v>
      </c>
      <c r="B534" s="98" t="s">
        <v>365</v>
      </c>
      <c r="C534" s="85">
        <f>SUM(C535:C542)</f>
        <v>25</v>
      </c>
      <c r="D534" s="85">
        <f>SUM(D535:D542)</f>
        <v>50</v>
      </c>
      <c r="E534" s="85">
        <f t="shared" si="8"/>
        <v>200</v>
      </c>
      <c r="F534" s="106"/>
    </row>
    <row r="535" spans="1:6" ht="19.5" customHeight="1">
      <c r="A535" s="100" t="s">
        <v>1939</v>
      </c>
      <c r="B535" s="103" t="s">
        <v>366</v>
      </c>
      <c r="C535" s="86"/>
      <c r="D535" s="86"/>
      <c r="E535" s="85">
        <f t="shared" si="8"/>
      </c>
      <c r="F535" s="86"/>
    </row>
    <row r="536" spans="1:6" ht="19.5" customHeight="1">
      <c r="A536" s="100" t="s">
        <v>1940</v>
      </c>
      <c r="B536" s="103" t="s">
        <v>367</v>
      </c>
      <c r="C536" s="86"/>
      <c r="D536" s="86"/>
      <c r="E536" s="85">
        <f t="shared" si="8"/>
      </c>
      <c r="F536" s="86"/>
    </row>
    <row r="537" spans="1:6" ht="19.5" customHeight="1">
      <c r="A537" s="100" t="s">
        <v>1941</v>
      </c>
      <c r="B537" s="103" t="s">
        <v>368</v>
      </c>
      <c r="C537" s="86"/>
      <c r="D537" s="86"/>
      <c r="E537" s="85">
        <f t="shared" si="8"/>
      </c>
      <c r="F537" s="86"/>
    </row>
    <row r="538" spans="1:6" ht="19.5" customHeight="1">
      <c r="A538" s="100" t="s">
        <v>1942</v>
      </c>
      <c r="B538" s="103" t="s">
        <v>369</v>
      </c>
      <c r="C538" s="86"/>
      <c r="D538" s="86"/>
      <c r="E538" s="85">
        <f t="shared" si="8"/>
      </c>
      <c r="F538" s="86"/>
    </row>
    <row r="539" spans="1:6" ht="19.5" customHeight="1">
      <c r="A539" s="100" t="s">
        <v>1943</v>
      </c>
      <c r="B539" s="103" t="s">
        <v>370</v>
      </c>
      <c r="C539" s="86"/>
      <c r="D539" s="86"/>
      <c r="E539" s="85">
        <f t="shared" si="8"/>
      </c>
      <c r="F539" s="86"/>
    </row>
    <row r="540" spans="1:6" ht="19.5" customHeight="1">
      <c r="A540" s="100" t="s">
        <v>1944</v>
      </c>
      <c r="B540" s="103" t="s">
        <v>371</v>
      </c>
      <c r="C540" s="86"/>
      <c r="D540" s="86"/>
      <c r="E540" s="85">
        <f t="shared" si="8"/>
      </c>
      <c r="F540" s="86"/>
    </row>
    <row r="541" spans="1:6" ht="19.5" customHeight="1">
      <c r="A541" s="100" t="s">
        <v>2656</v>
      </c>
      <c r="B541" s="103" t="s">
        <v>372</v>
      </c>
      <c r="C541" s="86"/>
      <c r="D541" s="86"/>
      <c r="E541" s="85">
        <f t="shared" si="8"/>
      </c>
      <c r="F541" s="86"/>
    </row>
    <row r="542" spans="1:6" ht="19.5" customHeight="1">
      <c r="A542" s="100" t="s">
        <v>1945</v>
      </c>
      <c r="B542" s="103" t="s">
        <v>373</v>
      </c>
      <c r="C542" s="86">
        <v>25</v>
      </c>
      <c r="D542" s="86">
        <v>50</v>
      </c>
      <c r="E542" s="85">
        <f t="shared" si="8"/>
        <v>200</v>
      </c>
      <c r="F542" s="86"/>
    </row>
    <row r="543" spans="1:6" ht="19.5" customHeight="1">
      <c r="A543" s="97" t="s">
        <v>1946</v>
      </c>
      <c r="B543" s="98" t="s">
        <v>374</v>
      </c>
      <c r="C543" s="85">
        <f>SUM(C544:C546)</f>
        <v>0</v>
      </c>
      <c r="D543" s="85">
        <f>SUM(D544:D546)</f>
        <v>0</v>
      </c>
      <c r="E543" s="85">
        <f t="shared" si="8"/>
      </c>
      <c r="F543" s="106"/>
    </row>
    <row r="544" spans="1:6" ht="19.5" customHeight="1">
      <c r="A544" s="100" t="s">
        <v>1947</v>
      </c>
      <c r="B544" s="103" t="s">
        <v>375</v>
      </c>
      <c r="C544" s="86"/>
      <c r="D544" s="86"/>
      <c r="E544" s="85">
        <f t="shared" si="8"/>
      </c>
      <c r="F544" s="86"/>
    </row>
    <row r="545" spans="1:6" ht="19.5" customHeight="1">
      <c r="A545" s="100" t="s">
        <v>1948</v>
      </c>
      <c r="B545" s="103" t="s">
        <v>376</v>
      </c>
      <c r="C545" s="86"/>
      <c r="D545" s="86"/>
      <c r="E545" s="85">
        <f t="shared" si="8"/>
      </c>
      <c r="F545" s="86"/>
    </row>
    <row r="546" spans="1:6" ht="19.5" customHeight="1">
      <c r="A546" s="100" t="s">
        <v>1949</v>
      </c>
      <c r="B546" s="103" t="s">
        <v>377</v>
      </c>
      <c r="C546" s="86"/>
      <c r="D546" s="86"/>
      <c r="E546" s="85">
        <f t="shared" si="8"/>
      </c>
      <c r="F546" s="86"/>
    </row>
    <row r="547" spans="1:6" ht="19.5" customHeight="1">
      <c r="A547" s="97" t="s">
        <v>1950</v>
      </c>
      <c r="B547" s="98" t="s">
        <v>378</v>
      </c>
      <c r="C547" s="85">
        <f>SUM(C548:C556)</f>
        <v>0</v>
      </c>
      <c r="D547" s="85">
        <f>SUM(D548:D556)</f>
        <v>0</v>
      </c>
      <c r="E547" s="85">
        <f t="shared" si="8"/>
      </c>
      <c r="F547" s="106"/>
    </row>
    <row r="548" spans="1:6" ht="19.5" customHeight="1">
      <c r="A548" s="100" t="s">
        <v>1951</v>
      </c>
      <c r="B548" s="103" t="s">
        <v>379</v>
      </c>
      <c r="C548" s="86"/>
      <c r="D548" s="86"/>
      <c r="E548" s="85">
        <f t="shared" si="8"/>
      </c>
      <c r="F548" s="86"/>
    </row>
    <row r="549" spans="1:6" ht="19.5" customHeight="1">
      <c r="A549" s="100" t="s">
        <v>1952</v>
      </c>
      <c r="B549" s="103" t="s">
        <v>380</v>
      </c>
      <c r="C549" s="86"/>
      <c r="D549" s="86"/>
      <c r="E549" s="85">
        <f t="shared" si="8"/>
      </c>
      <c r="F549" s="86"/>
    </row>
    <row r="550" spans="1:6" ht="19.5" customHeight="1">
      <c r="A550" s="100" t="s">
        <v>1953</v>
      </c>
      <c r="B550" s="103" t="s">
        <v>381</v>
      </c>
      <c r="C550" s="86"/>
      <c r="D550" s="86"/>
      <c r="E550" s="85">
        <f t="shared" si="8"/>
      </c>
      <c r="F550" s="86"/>
    </row>
    <row r="551" spans="1:6" ht="19.5" customHeight="1">
      <c r="A551" s="100" t="s">
        <v>1954</v>
      </c>
      <c r="B551" s="103" t="s">
        <v>382</v>
      </c>
      <c r="C551" s="86"/>
      <c r="D551" s="86"/>
      <c r="E551" s="85">
        <f t="shared" si="8"/>
      </c>
      <c r="F551" s="86"/>
    </row>
    <row r="552" spans="1:6" ht="19.5" customHeight="1">
      <c r="A552" s="100" t="s">
        <v>1955</v>
      </c>
      <c r="B552" s="103" t="s">
        <v>383</v>
      </c>
      <c r="C552" s="86"/>
      <c r="D552" s="86"/>
      <c r="E552" s="85">
        <f t="shared" si="8"/>
      </c>
      <c r="F552" s="86"/>
    </row>
    <row r="553" spans="1:6" ht="19.5" customHeight="1">
      <c r="A553" s="100" t="s">
        <v>1956</v>
      </c>
      <c r="B553" s="103" t="s">
        <v>384</v>
      </c>
      <c r="C553" s="86"/>
      <c r="D553" s="86"/>
      <c r="E553" s="85">
        <f t="shared" si="8"/>
      </c>
      <c r="F553" s="86"/>
    </row>
    <row r="554" spans="1:6" ht="19.5" customHeight="1">
      <c r="A554" s="100" t="s">
        <v>1957</v>
      </c>
      <c r="B554" s="103" t="s">
        <v>385</v>
      </c>
      <c r="C554" s="86"/>
      <c r="D554" s="86"/>
      <c r="E554" s="85">
        <f t="shared" si="8"/>
      </c>
      <c r="F554" s="86"/>
    </row>
    <row r="555" spans="1:6" ht="19.5" customHeight="1">
      <c r="A555" s="104" t="s">
        <v>1958</v>
      </c>
      <c r="B555" s="110" t="s">
        <v>386</v>
      </c>
      <c r="C555" s="86"/>
      <c r="D555" s="86"/>
      <c r="E555" s="85">
        <f t="shared" si="8"/>
      </c>
      <c r="F555" s="86"/>
    </row>
    <row r="556" spans="1:6" ht="19.5" customHeight="1">
      <c r="A556" s="100" t="s">
        <v>1959</v>
      </c>
      <c r="B556" s="103" t="s">
        <v>387</v>
      </c>
      <c r="C556" s="86"/>
      <c r="D556" s="86"/>
      <c r="E556" s="85">
        <f t="shared" si="8"/>
      </c>
      <c r="F556" s="86"/>
    </row>
    <row r="557" spans="1:6" ht="19.5" customHeight="1">
      <c r="A557" s="97" t="s">
        <v>1960</v>
      </c>
      <c r="B557" s="98" t="s">
        <v>388</v>
      </c>
      <c r="C557" s="85">
        <f>SUM(C558:C564)</f>
        <v>160</v>
      </c>
      <c r="D557" s="85">
        <f>SUM(D558:D564)</f>
        <v>183</v>
      </c>
      <c r="E557" s="85">
        <f t="shared" si="8"/>
        <v>114.4</v>
      </c>
      <c r="F557" s="106"/>
    </row>
    <row r="558" spans="1:6" ht="19.5" customHeight="1">
      <c r="A558" s="100" t="s">
        <v>1961</v>
      </c>
      <c r="B558" s="103" t="s">
        <v>389</v>
      </c>
      <c r="C558" s="86">
        <v>30</v>
      </c>
      <c r="D558" s="86">
        <v>40</v>
      </c>
      <c r="E558" s="85">
        <f t="shared" si="8"/>
        <v>133.3</v>
      </c>
      <c r="F558" s="86"/>
    </row>
    <row r="559" spans="1:6" ht="19.5" customHeight="1">
      <c r="A559" s="100" t="s">
        <v>1962</v>
      </c>
      <c r="B559" s="103" t="s">
        <v>390</v>
      </c>
      <c r="C559" s="86">
        <v>10</v>
      </c>
      <c r="D559" s="86">
        <v>15</v>
      </c>
      <c r="E559" s="85">
        <f t="shared" si="8"/>
        <v>150</v>
      </c>
      <c r="F559" s="86"/>
    </row>
    <row r="560" spans="1:6" ht="19.5" customHeight="1">
      <c r="A560" s="100" t="s">
        <v>1963</v>
      </c>
      <c r="B560" s="103" t="s">
        <v>391</v>
      </c>
      <c r="C560" s="86">
        <v>5</v>
      </c>
      <c r="D560" s="86">
        <v>8</v>
      </c>
      <c r="E560" s="85">
        <f t="shared" si="8"/>
        <v>160</v>
      </c>
      <c r="F560" s="86"/>
    </row>
    <row r="561" spans="1:6" ht="19.5" customHeight="1">
      <c r="A561" s="100" t="s">
        <v>1964</v>
      </c>
      <c r="B561" s="103" t="s">
        <v>392</v>
      </c>
      <c r="C561" s="86"/>
      <c r="D561" s="86"/>
      <c r="E561" s="85">
        <f t="shared" si="8"/>
      </c>
      <c r="F561" s="86"/>
    </row>
    <row r="562" spans="1:6" ht="19.5" customHeight="1">
      <c r="A562" s="100" t="s">
        <v>1965</v>
      </c>
      <c r="B562" s="103" t="s">
        <v>393</v>
      </c>
      <c r="C562" s="86"/>
      <c r="D562" s="86"/>
      <c r="E562" s="85">
        <f t="shared" si="8"/>
      </c>
      <c r="F562" s="86"/>
    </row>
    <row r="563" spans="1:6" ht="19.5" customHeight="1">
      <c r="A563" s="100" t="s">
        <v>1966</v>
      </c>
      <c r="B563" s="103" t="s">
        <v>394</v>
      </c>
      <c r="C563" s="86"/>
      <c r="D563" s="86"/>
      <c r="E563" s="85">
        <f t="shared" si="8"/>
      </c>
      <c r="F563" s="86"/>
    </row>
    <row r="564" spans="1:6" ht="19.5" customHeight="1">
      <c r="A564" s="100" t="s">
        <v>1967</v>
      </c>
      <c r="B564" s="103" t="s">
        <v>395</v>
      </c>
      <c r="C564" s="86">
        <v>115</v>
      </c>
      <c r="D564" s="86">
        <v>120</v>
      </c>
      <c r="E564" s="85">
        <f t="shared" si="8"/>
        <v>104.3</v>
      </c>
      <c r="F564" s="86"/>
    </row>
    <row r="565" spans="1:6" ht="19.5" customHeight="1">
      <c r="A565" s="97" t="s">
        <v>1968</v>
      </c>
      <c r="B565" s="98" t="s">
        <v>396</v>
      </c>
      <c r="C565" s="85">
        <f>SUM(C566:C571)</f>
        <v>0</v>
      </c>
      <c r="D565" s="85">
        <f>SUM(D566:D571)</f>
        <v>0</v>
      </c>
      <c r="E565" s="85">
        <f t="shared" si="8"/>
      </c>
      <c r="F565" s="117"/>
    </row>
    <row r="566" spans="1:6" ht="19.5" customHeight="1">
      <c r="A566" s="100" t="s">
        <v>1969</v>
      </c>
      <c r="B566" s="103" t="s">
        <v>397</v>
      </c>
      <c r="C566" s="86"/>
      <c r="D566" s="86"/>
      <c r="E566" s="85">
        <f t="shared" si="8"/>
      </c>
      <c r="F566" s="90"/>
    </row>
    <row r="567" spans="1:6" ht="19.5" customHeight="1">
      <c r="A567" s="100" t="s">
        <v>1970</v>
      </c>
      <c r="B567" s="103" t="s">
        <v>398</v>
      </c>
      <c r="C567" s="86"/>
      <c r="D567" s="86"/>
      <c r="E567" s="85">
        <f t="shared" si="8"/>
      </c>
      <c r="F567" s="86"/>
    </row>
    <row r="568" spans="1:6" ht="19.5" customHeight="1">
      <c r="A568" s="100" t="s">
        <v>1971</v>
      </c>
      <c r="B568" s="103" t="s">
        <v>399</v>
      </c>
      <c r="C568" s="86"/>
      <c r="D568" s="86"/>
      <c r="E568" s="85">
        <f t="shared" si="8"/>
      </c>
      <c r="F568" s="86"/>
    </row>
    <row r="569" spans="1:6" ht="19.5" customHeight="1">
      <c r="A569" s="100" t="s">
        <v>1972</v>
      </c>
      <c r="B569" s="103" t="s">
        <v>400</v>
      </c>
      <c r="C569" s="86"/>
      <c r="D569" s="86"/>
      <c r="E569" s="85">
        <f t="shared" si="8"/>
      </c>
      <c r="F569" s="86"/>
    </row>
    <row r="570" spans="1:6" ht="19.5" customHeight="1">
      <c r="A570" s="100" t="s">
        <v>1973</v>
      </c>
      <c r="B570" s="103" t="s">
        <v>401</v>
      </c>
      <c r="C570" s="86"/>
      <c r="D570" s="86"/>
      <c r="E570" s="85">
        <f t="shared" si="8"/>
      </c>
      <c r="F570" s="86"/>
    </row>
    <row r="571" spans="1:6" ht="19.5" customHeight="1">
      <c r="A571" s="100" t="s">
        <v>1974</v>
      </c>
      <c r="B571" s="103" t="s">
        <v>402</v>
      </c>
      <c r="C571" s="86"/>
      <c r="D571" s="86"/>
      <c r="E571" s="85">
        <f t="shared" si="8"/>
      </c>
      <c r="F571" s="86"/>
    </row>
    <row r="572" spans="1:6" ht="19.5" customHeight="1">
      <c r="A572" s="97" t="s">
        <v>1975</v>
      </c>
      <c r="B572" s="98" t="s">
        <v>403</v>
      </c>
      <c r="C572" s="85">
        <f>SUM(C573:C579)</f>
        <v>437</v>
      </c>
      <c r="D572" s="85">
        <f>SUM(D573:D579)</f>
        <v>450</v>
      </c>
      <c r="E572" s="85">
        <f t="shared" si="8"/>
        <v>103</v>
      </c>
      <c r="F572" s="117"/>
    </row>
    <row r="573" spans="1:6" ht="19.5" customHeight="1">
      <c r="A573" s="100" t="s">
        <v>1976</v>
      </c>
      <c r="B573" s="103" t="s">
        <v>404</v>
      </c>
      <c r="C573" s="86"/>
      <c r="D573" s="86"/>
      <c r="E573" s="85">
        <f t="shared" si="8"/>
      </c>
      <c r="F573" s="90"/>
    </row>
    <row r="574" spans="1:6" ht="19.5" customHeight="1">
      <c r="A574" s="100" t="s">
        <v>1977</v>
      </c>
      <c r="B574" s="103" t="s">
        <v>405</v>
      </c>
      <c r="C574" s="86"/>
      <c r="D574" s="86"/>
      <c r="E574" s="85">
        <f t="shared" si="8"/>
      </c>
      <c r="F574" s="90"/>
    </row>
    <row r="575" spans="1:6" ht="19.5" customHeight="1">
      <c r="A575" s="100" t="s">
        <v>1978</v>
      </c>
      <c r="B575" s="103" t="s">
        <v>406</v>
      </c>
      <c r="C575" s="86"/>
      <c r="D575" s="86"/>
      <c r="E575" s="85">
        <f t="shared" si="8"/>
      </c>
      <c r="F575" s="86"/>
    </row>
    <row r="576" spans="1:6" ht="19.5" customHeight="1">
      <c r="A576" s="100" t="s">
        <v>1979</v>
      </c>
      <c r="B576" s="103" t="s">
        <v>407</v>
      </c>
      <c r="C576" s="86"/>
      <c r="D576" s="86"/>
      <c r="E576" s="85">
        <f t="shared" si="8"/>
      </c>
      <c r="F576" s="86"/>
    </row>
    <row r="577" spans="1:6" ht="19.5" customHeight="1">
      <c r="A577" s="100" t="s">
        <v>1980</v>
      </c>
      <c r="B577" s="103" t="s">
        <v>408</v>
      </c>
      <c r="C577" s="86"/>
      <c r="D577" s="86"/>
      <c r="E577" s="85">
        <f t="shared" si="8"/>
      </c>
      <c r="F577" s="86"/>
    </row>
    <row r="578" spans="1:6" ht="19.5" customHeight="1">
      <c r="A578" s="100" t="s">
        <v>1981</v>
      </c>
      <c r="B578" s="103" t="s">
        <v>409</v>
      </c>
      <c r="C578" s="86"/>
      <c r="D578" s="86"/>
      <c r="E578" s="85">
        <f t="shared" si="8"/>
      </c>
      <c r="F578" s="86"/>
    </row>
    <row r="579" spans="1:6" ht="19.5" customHeight="1">
      <c r="A579" s="100" t="s">
        <v>1982</v>
      </c>
      <c r="B579" s="103" t="s">
        <v>410</v>
      </c>
      <c r="C579" s="86">
        <v>437</v>
      </c>
      <c r="D579" s="86">
        <v>450</v>
      </c>
      <c r="E579" s="85">
        <f t="shared" si="8"/>
        <v>103</v>
      </c>
      <c r="F579" s="86"/>
    </row>
    <row r="580" spans="1:6" ht="19.5" customHeight="1">
      <c r="A580" s="97" t="s">
        <v>1983</v>
      </c>
      <c r="B580" s="98" t="s">
        <v>411</v>
      </c>
      <c r="C580" s="85">
        <f>SUM(C581:C588)</f>
        <v>0</v>
      </c>
      <c r="D580" s="85">
        <f>SUM(D581:D588)</f>
        <v>0</v>
      </c>
      <c r="E580" s="85">
        <f t="shared" si="8"/>
      </c>
      <c r="F580" s="106"/>
    </row>
    <row r="581" spans="1:6" ht="19.5" customHeight="1">
      <c r="A581" s="100" t="s">
        <v>1984</v>
      </c>
      <c r="B581" s="103" t="s">
        <v>10</v>
      </c>
      <c r="C581" s="86"/>
      <c r="D581" s="86"/>
      <c r="E581" s="85">
        <f aca="true" t="shared" si="9" ref="E581:E644">IF(C581=0,"",ROUND(D581/C581*100,1))</f>
      </c>
      <c r="F581" s="86"/>
    </row>
    <row r="582" spans="1:6" ht="19.5" customHeight="1">
      <c r="A582" s="100" t="s">
        <v>1985</v>
      </c>
      <c r="B582" s="103" t="s">
        <v>11</v>
      </c>
      <c r="C582" s="86"/>
      <c r="D582" s="86"/>
      <c r="E582" s="85">
        <f t="shared" si="9"/>
      </c>
      <c r="F582" s="86"/>
    </row>
    <row r="583" spans="1:6" ht="19.5" customHeight="1">
      <c r="A583" s="100" t="s">
        <v>1986</v>
      </c>
      <c r="B583" s="103" t="s">
        <v>12</v>
      </c>
      <c r="C583" s="86"/>
      <c r="D583" s="86"/>
      <c r="E583" s="85">
        <f t="shared" si="9"/>
      </c>
      <c r="F583" s="86"/>
    </row>
    <row r="584" spans="1:6" ht="19.5" customHeight="1">
      <c r="A584" s="100" t="s">
        <v>1987</v>
      </c>
      <c r="B584" s="103" t="s">
        <v>412</v>
      </c>
      <c r="C584" s="86"/>
      <c r="D584" s="86"/>
      <c r="E584" s="85">
        <f t="shared" si="9"/>
      </c>
      <c r="F584" s="86"/>
    </row>
    <row r="585" spans="1:6" ht="19.5" customHeight="1">
      <c r="A585" s="100" t="s">
        <v>1988</v>
      </c>
      <c r="B585" s="103" t="s">
        <v>413</v>
      </c>
      <c r="C585" s="86"/>
      <c r="D585" s="86"/>
      <c r="E585" s="85">
        <f t="shared" si="9"/>
      </c>
      <c r="F585" s="86"/>
    </row>
    <row r="586" spans="1:6" ht="19.5" customHeight="1">
      <c r="A586" s="100" t="s">
        <v>1989</v>
      </c>
      <c r="B586" s="103" t="s">
        <v>414</v>
      </c>
      <c r="C586" s="86"/>
      <c r="D586" s="86"/>
      <c r="E586" s="85">
        <f t="shared" si="9"/>
      </c>
      <c r="F586" s="86"/>
    </row>
    <row r="587" spans="1:6" ht="19.5" customHeight="1">
      <c r="A587" s="100" t="s">
        <v>1990</v>
      </c>
      <c r="B587" s="103" t="s">
        <v>415</v>
      </c>
      <c r="C587" s="86"/>
      <c r="D587" s="86"/>
      <c r="E587" s="85">
        <f t="shared" si="9"/>
      </c>
      <c r="F587" s="86"/>
    </row>
    <row r="588" spans="1:6" ht="19.5" customHeight="1">
      <c r="A588" s="100" t="s">
        <v>1991</v>
      </c>
      <c r="B588" s="103" t="s">
        <v>416</v>
      </c>
      <c r="C588" s="86"/>
      <c r="D588" s="86"/>
      <c r="E588" s="85">
        <f t="shared" si="9"/>
      </c>
      <c r="F588" s="86"/>
    </row>
    <row r="589" spans="1:6" ht="19.5" customHeight="1">
      <c r="A589" s="97" t="s">
        <v>1992</v>
      </c>
      <c r="B589" s="98" t="s">
        <v>417</v>
      </c>
      <c r="C589" s="85">
        <f>SUM(C590:C593)</f>
        <v>0</v>
      </c>
      <c r="D589" s="85">
        <f>SUM(D590:D593)</f>
        <v>0</v>
      </c>
      <c r="E589" s="85">
        <f t="shared" si="9"/>
      </c>
      <c r="F589" s="106"/>
    </row>
    <row r="590" spans="1:6" ht="19.5" customHeight="1">
      <c r="A590" s="100" t="s">
        <v>1993</v>
      </c>
      <c r="B590" s="103" t="s">
        <v>10</v>
      </c>
      <c r="C590" s="86"/>
      <c r="D590" s="86"/>
      <c r="E590" s="85">
        <f t="shared" si="9"/>
      </c>
      <c r="F590" s="86"/>
    </row>
    <row r="591" spans="1:6" ht="19.5" customHeight="1">
      <c r="A591" s="100" t="s">
        <v>1994</v>
      </c>
      <c r="B591" s="103" t="s">
        <v>11</v>
      </c>
      <c r="C591" s="86"/>
      <c r="D591" s="86"/>
      <c r="E591" s="85">
        <f t="shared" si="9"/>
      </c>
      <c r="F591" s="86"/>
    </row>
    <row r="592" spans="1:6" ht="19.5" customHeight="1">
      <c r="A592" s="100" t="s">
        <v>1995</v>
      </c>
      <c r="B592" s="103" t="s">
        <v>12</v>
      </c>
      <c r="C592" s="86"/>
      <c r="D592" s="86"/>
      <c r="E592" s="85">
        <f t="shared" si="9"/>
      </c>
      <c r="F592" s="86"/>
    </row>
    <row r="593" spans="1:6" ht="19.5" customHeight="1">
      <c r="A593" s="100" t="s">
        <v>1996</v>
      </c>
      <c r="B593" s="103" t="s">
        <v>418</v>
      </c>
      <c r="C593" s="86"/>
      <c r="D593" s="86"/>
      <c r="E593" s="85">
        <f t="shared" si="9"/>
      </c>
      <c r="F593" s="86"/>
    </row>
    <row r="594" spans="1:6" ht="19.5" customHeight="1">
      <c r="A594" s="97" t="s">
        <v>1997</v>
      </c>
      <c r="B594" s="98" t="s">
        <v>419</v>
      </c>
      <c r="C594" s="85">
        <f>SUM(C595:C596)</f>
        <v>0</v>
      </c>
      <c r="D594" s="85">
        <f>SUM(D595:D596)</f>
        <v>0</v>
      </c>
      <c r="E594" s="85">
        <f t="shared" si="9"/>
      </c>
      <c r="F594" s="106"/>
    </row>
    <row r="595" spans="1:6" ht="19.5" customHeight="1">
      <c r="A595" s="100" t="s">
        <v>1998</v>
      </c>
      <c r="B595" s="103" t="s">
        <v>420</v>
      </c>
      <c r="C595" s="86"/>
      <c r="D595" s="86"/>
      <c r="E595" s="85">
        <f t="shared" si="9"/>
      </c>
      <c r="F595" s="86"/>
    </row>
    <row r="596" spans="1:6" ht="19.5" customHeight="1">
      <c r="A596" s="100" t="s">
        <v>1999</v>
      </c>
      <c r="B596" s="103" t="s">
        <v>421</v>
      </c>
      <c r="C596" s="86"/>
      <c r="D596" s="86"/>
      <c r="E596" s="85">
        <f t="shared" si="9"/>
      </c>
      <c r="F596" s="86"/>
    </row>
    <row r="597" spans="1:6" ht="19.5" customHeight="1">
      <c r="A597" s="97" t="s">
        <v>2000</v>
      </c>
      <c r="B597" s="98" t="s">
        <v>422</v>
      </c>
      <c r="C597" s="85">
        <f>SUM(C598:C599)</f>
        <v>5</v>
      </c>
      <c r="D597" s="85">
        <f>SUM(D598:D599)</f>
        <v>5</v>
      </c>
      <c r="E597" s="85">
        <f t="shared" si="9"/>
        <v>100</v>
      </c>
      <c r="F597" s="106"/>
    </row>
    <row r="598" spans="1:6" ht="19.5" customHeight="1">
      <c r="A598" s="100" t="s">
        <v>2001</v>
      </c>
      <c r="B598" s="103" t="s">
        <v>423</v>
      </c>
      <c r="C598" s="86">
        <v>5</v>
      </c>
      <c r="D598" s="86">
        <v>5</v>
      </c>
      <c r="E598" s="85">
        <f t="shared" si="9"/>
        <v>100</v>
      </c>
      <c r="F598" s="86"/>
    </row>
    <row r="599" spans="1:6" ht="19.5" customHeight="1">
      <c r="A599" s="100" t="s">
        <v>2002</v>
      </c>
      <c r="B599" s="103" t="s">
        <v>424</v>
      </c>
      <c r="C599" s="86"/>
      <c r="D599" s="86"/>
      <c r="E599" s="85">
        <f t="shared" si="9"/>
      </c>
      <c r="F599" s="86"/>
    </row>
    <row r="600" spans="1:6" ht="19.5" customHeight="1">
      <c r="A600" s="97" t="s">
        <v>2003</v>
      </c>
      <c r="B600" s="98" t="s">
        <v>425</v>
      </c>
      <c r="C600" s="85">
        <f>SUM(C601:C602)</f>
        <v>32</v>
      </c>
      <c r="D600" s="85">
        <f>SUM(D601:D602)</f>
        <v>35</v>
      </c>
      <c r="E600" s="85">
        <f t="shared" si="9"/>
        <v>109.4</v>
      </c>
      <c r="F600" s="106"/>
    </row>
    <row r="601" spans="1:6" ht="19.5" customHeight="1">
      <c r="A601" s="100" t="s">
        <v>2004</v>
      </c>
      <c r="B601" s="103" t="s">
        <v>426</v>
      </c>
      <c r="C601" s="86"/>
      <c r="D601" s="86"/>
      <c r="E601" s="85">
        <f t="shared" si="9"/>
      </c>
      <c r="F601" s="86"/>
    </row>
    <row r="602" spans="1:6" ht="19.5" customHeight="1">
      <c r="A602" s="100" t="s">
        <v>2005</v>
      </c>
      <c r="B602" s="103" t="s">
        <v>427</v>
      </c>
      <c r="C602" s="86">
        <v>32</v>
      </c>
      <c r="D602" s="86">
        <v>35</v>
      </c>
      <c r="E602" s="85">
        <f t="shared" si="9"/>
        <v>109.4</v>
      </c>
      <c r="F602" s="86"/>
    </row>
    <row r="603" spans="1:6" ht="19.5" customHeight="1">
      <c r="A603" s="97" t="s">
        <v>2006</v>
      </c>
      <c r="B603" s="98" t="s">
        <v>428</v>
      </c>
      <c r="C603" s="85">
        <f>SUM(C604:C605)</f>
        <v>0</v>
      </c>
      <c r="D603" s="85">
        <f>SUM(D604:D605)</f>
        <v>0</v>
      </c>
      <c r="E603" s="85">
        <f t="shared" si="9"/>
      </c>
      <c r="F603" s="106"/>
    </row>
    <row r="604" spans="1:6" ht="19.5" customHeight="1">
      <c r="A604" s="100" t="s">
        <v>2007</v>
      </c>
      <c r="B604" s="103" t="s">
        <v>429</v>
      </c>
      <c r="C604" s="86"/>
      <c r="D604" s="86"/>
      <c r="E604" s="85">
        <f t="shared" si="9"/>
      </c>
      <c r="F604" s="86"/>
    </row>
    <row r="605" spans="1:6" ht="19.5" customHeight="1">
      <c r="A605" s="100" t="s">
        <v>2008</v>
      </c>
      <c r="B605" s="103" t="s">
        <v>430</v>
      </c>
      <c r="C605" s="86"/>
      <c r="D605" s="86"/>
      <c r="E605" s="85">
        <f t="shared" si="9"/>
      </c>
      <c r="F605" s="86"/>
    </row>
    <row r="606" spans="1:6" ht="19.5" customHeight="1">
      <c r="A606" s="97" t="s">
        <v>2009</v>
      </c>
      <c r="B606" s="98" t="s">
        <v>431</v>
      </c>
      <c r="C606" s="85">
        <f>SUM(C607:C608)</f>
        <v>194</v>
      </c>
      <c r="D606" s="85">
        <f>SUM(D607:D608)</f>
        <v>200</v>
      </c>
      <c r="E606" s="85">
        <f t="shared" si="9"/>
        <v>103.1</v>
      </c>
      <c r="F606" s="106"/>
    </row>
    <row r="607" spans="1:6" ht="19.5" customHeight="1">
      <c r="A607" s="100" t="s">
        <v>2010</v>
      </c>
      <c r="B607" s="103" t="s">
        <v>432</v>
      </c>
      <c r="C607" s="86"/>
      <c r="D607" s="86"/>
      <c r="E607" s="85">
        <f t="shared" si="9"/>
      </c>
      <c r="F607" s="86"/>
    </row>
    <row r="608" spans="1:6" ht="19.5" customHeight="1">
      <c r="A608" s="100" t="s">
        <v>2011</v>
      </c>
      <c r="B608" s="103" t="s">
        <v>433</v>
      </c>
      <c r="C608" s="86">
        <v>194</v>
      </c>
      <c r="D608" s="86">
        <v>200</v>
      </c>
      <c r="E608" s="85">
        <f t="shared" si="9"/>
        <v>103.1</v>
      </c>
      <c r="F608" s="86"/>
    </row>
    <row r="609" spans="1:6" ht="19.5" customHeight="1">
      <c r="A609" s="97" t="s">
        <v>2012</v>
      </c>
      <c r="B609" s="98" t="s">
        <v>434</v>
      </c>
      <c r="C609" s="85">
        <f>SUM(C610:C612)</f>
        <v>0</v>
      </c>
      <c r="D609" s="85">
        <f>SUM(D610:D612)</f>
        <v>0</v>
      </c>
      <c r="E609" s="85">
        <f t="shared" si="9"/>
      </c>
      <c r="F609" s="106"/>
    </row>
    <row r="610" spans="1:6" ht="19.5" customHeight="1">
      <c r="A610" s="100" t="s">
        <v>2013</v>
      </c>
      <c r="B610" s="103" t="s">
        <v>435</v>
      </c>
      <c r="C610" s="86"/>
      <c r="D610" s="86"/>
      <c r="E610" s="85">
        <f t="shared" si="9"/>
      </c>
      <c r="F610" s="86"/>
    </row>
    <row r="611" spans="1:6" ht="19.5" customHeight="1">
      <c r="A611" s="100" t="s">
        <v>2014</v>
      </c>
      <c r="B611" s="103" t="s">
        <v>436</v>
      </c>
      <c r="C611" s="86"/>
      <c r="D611" s="86"/>
      <c r="E611" s="85">
        <f t="shared" si="9"/>
      </c>
      <c r="F611" s="86"/>
    </row>
    <row r="612" spans="1:6" ht="19.5" customHeight="1">
      <c r="A612" s="100" t="s">
        <v>2015</v>
      </c>
      <c r="B612" s="103" t="s">
        <v>437</v>
      </c>
      <c r="C612" s="86"/>
      <c r="D612" s="86"/>
      <c r="E612" s="85">
        <f t="shared" si="9"/>
      </c>
      <c r="F612" s="86"/>
    </row>
    <row r="613" spans="1:6" ht="19.5" customHeight="1">
      <c r="A613" s="97" t="s">
        <v>2016</v>
      </c>
      <c r="B613" s="98" t="s">
        <v>438</v>
      </c>
      <c r="C613" s="85">
        <f>SUM(C614:C616)</f>
        <v>0</v>
      </c>
      <c r="D613" s="85">
        <f>SUM(D614:D616)</f>
        <v>0</v>
      </c>
      <c r="E613" s="85">
        <f t="shared" si="9"/>
      </c>
      <c r="F613" s="106"/>
    </row>
    <row r="614" spans="1:6" ht="19.5" customHeight="1">
      <c r="A614" s="100" t="s">
        <v>2017</v>
      </c>
      <c r="B614" s="103" t="s">
        <v>439</v>
      </c>
      <c r="C614" s="86"/>
      <c r="D614" s="86"/>
      <c r="E614" s="85">
        <f t="shared" si="9"/>
      </c>
      <c r="F614" s="86"/>
    </row>
    <row r="615" spans="1:6" ht="19.5" customHeight="1">
      <c r="A615" s="100" t="s">
        <v>2018</v>
      </c>
      <c r="B615" s="103" t="s">
        <v>440</v>
      </c>
      <c r="C615" s="86"/>
      <c r="D615" s="86"/>
      <c r="E615" s="85">
        <f t="shared" si="9"/>
      </c>
      <c r="F615" s="86"/>
    </row>
    <row r="616" spans="1:6" ht="19.5" customHeight="1">
      <c r="A616" s="100" t="s">
        <v>2019</v>
      </c>
      <c r="B616" s="103" t="s">
        <v>441</v>
      </c>
      <c r="C616" s="86"/>
      <c r="D616" s="86"/>
      <c r="E616" s="85">
        <f t="shared" si="9"/>
      </c>
      <c r="F616" s="86"/>
    </row>
    <row r="617" spans="1:6" ht="19.5" customHeight="1">
      <c r="A617" s="97" t="s">
        <v>2020</v>
      </c>
      <c r="B617" s="111" t="s">
        <v>442</v>
      </c>
      <c r="C617" s="85">
        <f>SUM(C618:C624)</f>
        <v>0</v>
      </c>
      <c r="D617" s="85">
        <f>SUM(D618:D624)</f>
        <v>0</v>
      </c>
      <c r="E617" s="85">
        <f t="shared" si="9"/>
      </c>
      <c r="F617" s="106"/>
    </row>
    <row r="618" spans="1:6" ht="19.5" customHeight="1">
      <c r="A618" s="100" t="s">
        <v>2021</v>
      </c>
      <c r="B618" s="103" t="s">
        <v>10</v>
      </c>
      <c r="C618" s="86"/>
      <c r="D618" s="86"/>
      <c r="E618" s="85">
        <f t="shared" si="9"/>
      </c>
      <c r="F618" s="90"/>
    </row>
    <row r="619" spans="1:6" ht="19.5" customHeight="1">
      <c r="A619" s="100" t="s">
        <v>2022</v>
      </c>
      <c r="B619" s="103" t="s">
        <v>11</v>
      </c>
      <c r="C619" s="86"/>
      <c r="D619" s="86"/>
      <c r="E619" s="85">
        <f t="shared" si="9"/>
      </c>
      <c r="F619" s="86"/>
    </row>
    <row r="620" spans="1:6" ht="19.5" customHeight="1">
      <c r="A620" s="100" t="s">
        <v>2023</v>
      </c>
      <c r="B620" s="103" t="s">
        <v>12</v>
      </c>
      <c r="C620" s="86"/>
      <c r="D620" s="86"/>
      <c r="E620" s="85">
        <f t="shared" si="9"/>
      </c>
      <c r="F620" s="86"/>
    </row>
    <row r="621" spans="1:6" ht="19.5" customHeight="1">
      <c r="A621" s="100" t="s">
        <v>2024</v>
      </c>
      <c r="B621" s="103" t="s">
        <v>443</v>
      </c>
      <c r="C621" s="86"/>
      <c r="D621" s="86"/>
      <c r="E621" s="85">
        <f t="shared" si="9"/>
      </c>
      <c r="F621" s="86"/>
    </row>
    <row r="622" spans="1:6" ht="19.5" customHeight="1">
      <c r="A622" s="100" t="s">
        <v>2025</v>
      </c>
      <c r="B622" s="103" t="s">
        <v>444</v>
      </c>
      <c r="C622" s="86"/>
      <c r="D622" s="86"/>
      <c r="E622" s="85">
        <f t="shared" si="9"/>
      </c>
      <c r="F622" s="86"/>
    </row>
    <row r="623" spans="1:6" ht="19.5" customHeight="1">
      <c r="A623" s="100" t="s">
        <v>2026</v>
      </c>
      <c r="B623" s="103" t="s">
        <v>19</v>
      </c>
      <c r="C623" s="86"/>
      <c r="D623" s="86"/>
      <c r="E623" s="85">
        <f t="shared" si="9"/>
      </c>
      <c r="F623" s="86"/>
    </row>
    <row r="624" spans="1:6" ht="19.5" customHeight="1">
      <c r="A624" s="100" t="s">
        <v>2027</v>
      </c>
      <c r="B624" s="103" t="s">
        <v>445</v>
      </c>
      <c r="C624" s="86"/>
      <c r="D624" s="86"/>
      <c r="E624" s="85">
        <f t="shared" si="9"/>
      </c>
      <c r="F624" s="86"/>
    </row>
    <row r="625" spans="1:6" ht="19.5" customHeight="1">
      <c r="A625" s="97" t="s">
        <v>2028</v>
      </c>
      <c r="B625" s="98" t="s">
        <v>446</v>
      </c>
      <c r="C625" s="85">
        <f>SUM(C626:C627)</f>
        <v>0</v>
      </c>
      <c r="D625" s="85">
        <f>SUM(D626:D627)</f>
        <v>0</v>
      </c>
      <c r="E625" s="85">
        <f t="shared" si="9"/>
      </c>
      <c r="F625" s="106"/>
    </row>
    <row r="626" spans="1:6" ht="19.5" customHeight="1">
      <c r="A626" s="100" t="s">
        <v>2029</v>
      </c>
      <c r="B626" s="103" t="s">
        <v>447</v>
      </c>
      <c r="C626" s="86"/>
      <c r="D626" s="86"/>
      <c r="E626" s="85">
        <f t="shared" si="9"/>
      </c>
      <c r="F626" s="86"/>
    </row>
    <row r="627" spans="1:6" ht="19.5" customHeight="1">
      <c r="A627" s="100" t="s">
        <v>2030</v>
      </c>
      <c r="B627" s="103" t="s">
        <v>448</v>
      </c>
      <c r="C627" s="86"/>
      <c r="D627" s="86"/>
      <c r="E627" s="85">
        <f t="shared" si="9"/>
      </c>
      <c r="F627" s="86"/>
    </row>
    <row r="628" spans="1:6" ht="19.5" customHeight="1">
      <c r="A628" s="144" t="s">
        <v>2031</v>
      </c>
      <c r="B628" s="147" t="s">
        <v>449</v>
      </c>
      <c r="C628" s="86">
        <v>56</v>
      </c>
      <c r="D628" s="86">
        <v>60</v>
      </c>
      <c r="E628" s="85">
        <f t="shared" si="9"/>
        <v>107.1</v>
      </c>
      <c r="F628" s="106"/>
    </row>
    <row r="629" spans="1:6" ht="19.5" customHeight="1">
      <c r="A629" s="97" t="s">
        <v>2032</v>
      </c>
      <c r="B629" s="98" t="s">
        <v>450</v>
      </c>
      <c r="C629" s="85">
        <f>SUM(C630,C635,C649,C653,C665,C668,C672,C677,C681,C685,C688,C697,C698)</f>
        <v>297</v>
      </c>
      <c r="D629" s="85">
        <f>SUM(D630,D635,D649,D653,D665,D668,D672,D677,D681,D685,D688,D697,D698)</f>
        <v>190</v>
      </c>
      <c r="E629" s="85">
        <f t="shared" si="9"/>
        <v>64</v>
      </c>
      <c r="F629" s="106"/>
    </row>
    <row r="630" spans="1:6" ht="19.5" customHeight="1">
      <c r="A630" s="97" t="s">
        <v>2033</v>
      </c>
      <c r="B630" s="98" t="s">
        <v>451</v>
      </c>
      <c r="C630" s="85">
        <f>SUM(C631:C634)</f>
        <v>0</v>
      </c>
      <c r="D630" s="85">
        <f>SUM(D631:D634)</f>
        <v>0</v>
      </c>
      <c r="E630" s="85">
        <f t="shared" si="9"/>
      </c>
      <c r="F630" s="106"/>
    </row>
    <row r="631" spans="1:6" ht="19.5" customHeight="1">
      <c r="A631" s="100" t="s">
        <v>2034</v>
      </c>
      <c r="B631" s="103" t="s">
        <v>10</v>
      </c>
      <c r="C631" s="86"/>
      <c r="D631" s="86"/>
      <c r="E631" s="85">
        <f t="shared" si="9"/>
      </c>
      <c r="F631" s="86"/>
    </row>
    <row r="632" spans="1:6" ht="19.5" customHeight="1">
      <c r="A632" s="100" t="s">
        <v>2035</v>
      </c>
      <c r="B632" s="103" t="s">
        <v>11</v>
      </c>
      <c r="C632" s="86"/>
      <c r="D632" s="86"/>
      <c r="E632" s="85">
        <f t="shared" si="9"/>
      </c>
      <c r="F632" s="86"/>
    </row>
    <row r="633" spans="1:6" ht="19.5" customHeight="1">
      <c r="A633" s="100" t="s">
        <v>2036</v>
      </c>
      <c r="B633" s="103" t="s">
        <v>12</v>
      </c>
      <c r="C633" s="86"/>
      <c r="D633" s="86"/>
      <c r="E633" s="85">
        <f t="shared" si="9"/>
      </c>
      <c r="F633" s="86"/>
    </row>
    <row r="634" spans="1:6" ht="19.5" customHeight="1">
      <c r="A634" s="100" t="s">
        <v>2037</v>
      </c>
      <c r="B634" s="103" t="s">
        <v>452</v>
      </c>
      <c r="C634" s="86"/>
      <c r="D634" s="86"/>
      <c r="E634" s="85">
        <f t="shared" si="9"/>
      </c>
      <c r="F634" s="86"/>
    </row>
    <row r="635" spans="1:6" ht="19.5" customHeight="1">
      <c r="A635" s="97" t="s">
        <v>2038</v>
      </c>
      <c r="B635" s="98" t="s">
        <v>453</v>
      </c>
      <c r="C635" s="85">
        <f>SUM(C636:C648)</f>
        <v>0</v>
      </c>
      <c r="D635" s="85">
        <f>SUM(D636:D648)</f>
        <v>0</v>
      </c>
      <c r="E635" s="85">
        <f t="shared" si="9"/>
      </c>
      <c r="F635" s="106"/>
    </row>
    <row r="636" spans="1:6" ht="19.5" customHeight="1">
      <c r="A636" s="100" t="s">
        <v>2039</v>
      </c>
      <c r="B636" s="103" t="s">
        <v>454</v>
      </c>
      <c r="C636" s="86"/>
      <c r="D636" s="86"/>
      <c r="E636" s="85">
        <f t="shared" si="9"/>
      </c>
      <c r="F636" s="86"/>
    </row>
    <row r="637" spans="1:6" ht="19.5" customHeight="1">
      <c r="A637" s="100" t="s">
        <v>2040</v>
      </c>
      <c r="B637" s="103" t="s">
        <v>455</v>
      </c>
      <c r="C637" s="86"/>
      <c r="D637" s="86"/>
      <c r="E637" s="85">
        <f t="shared" si="9"/>
      </c>
      <c r="F637" s="86"/>
    </row>
    <row r="638" spans="1:6" ht="19.5" customHeight="1">
      <c r="A638" s="100" t="s">
        <v>2041</v>
      </c>
      <c r="B638" s="103" t="s">
        <v>456</v>
      </c>
      <c r="C638" s="86"/>
      <c r="D638" s="86"/>
      <c r="E638" s="85">
        <f t="shared" si="9"/>
      </c>
      <c r="F638" s="86"/>
    </row>
    <row r="639" spans="1:6" ht="19.5" customHeight="1">
      <c r="A639" s="100" t="s">
        <v>2042</v>
      </c>
      <c r="B639" s="103" t="s">
        <v>457</v>
      </c>
      <c r="C639" s="86"/>
      <c r="D639" s="86"/>
      <c r="E639" s="85">
        <f t="shared" si="9"/>
      </c>
      <c r="F639" s="90"/>
    </row>
    <row r="640" spans="1:6" ht="19.5" customHeight="1">
      <c r="A640" s="100" t="s">
        <v>2043</v>
      </c>
      <c r="B640" s="103" t="s">
        <v>458</v>
      </c>
      <c r="C640" s="86"/>
      <c r="D640" s="86"/>
      <c r="E640" s="85">
        <f t="shared" si="9"/>
      </c>
      <c r="F640" s="90"/>
    </row>
    <row r="641" spans="1:6" ht="19.5" customHeight="1">
      <c r="A641" s="100" t="s">
        <v>2044</v>
      </c>
      <c r="B641" s="103" t="s">
        <v>459</v>
      </c>
      <c r="C641" s="86"/>
      <c r="D641" s="86"/>
      <c r="E641" s="85">
        <f t="shared" si="9"/>
      </c>
      <c r="F641" s="90"/>
    </row>
    <row r="642" spans="1:6" ht="19.5" customHeight="1">
      <c r="A642" s="100" t="s">
        <v>2045</v>
      </c>
      <c r="B642" s="103" t="s">
        <v>460</v>
      </c>
      <c r="C642" s="86"/>
      <c r="D642" s="86"/>
      <c r="E642" s="85">
        <f t="shared" si="9"/>
      </c>
      <c r="F642" s="86"/>
    </row>
    <row r="643" spans="1:6" ht="19.5" customHeight="1">
      <c r="A643" s="100" t="s">
        <v>2046</v>
      </c>
      <c r="B643" s="103" t="s">
        <v>461</v>
      </c>
      <c r="C643" s="86"/>
      <c r="D643" s="86"/>
      <c r="E643" s="85">
        <f t="shared" si="9"/>
      </c>
      <c r="F643" s="86"/>
    </row>
    <row r="644" spans="1:6" ht="19.5" customHeight="1">
      <c r="A644" s="100" t="s">
        <v>2047</v>
      </c>
      <c r="B644" s="103" t="s">
        <v>462</v>
      </c>
      <c r="C644" s="86"/>
      <c r="D644" s="86"/>
      <c r="E644" s="85">
        <f t="shared" si="9"/>
      </c>
      <c r="F644" s="86"/>
    </row>
    <row r="645" spans="1:6" ht="19.5" customHeight="1">
      <c r="A645" s="100" t="s">
        <v>2048</v>
      </c>
      <c r="B645" s="103" t="s">
        <v>463</v>
      </c>
      <c r="C645" s="86"/>
      <c r="D645" s="86"/>
      <c r="E645" s="85">
        <f aca="true" t="shared" si="10" ref="E645:E708">IF(C645=0,"",ROUND(D645/C645*100,1))</f>
      </c>
      <c r="F645" s="86"/>
    </row>
    <row r="646" spans="1:6" ht="19.5" customHeight="1">
      <c r="A646" s="100" t="s">
        <v>2049</v>
      </c>
      <c r="B646" s="103" t="s">
        <v>464</v>
      </c>
      <c r="C646" s="86"/>
      <c r="D646" s="86"/>
      <c r="E646" s="85">
        <f t="shared" si="10"/>
      </c>
      <c r="F646" s="86"/>
    </row>
    <row r="647" spans="1:6" ht="19.5" customHeight="1">
      <c r="A647" s="100" t="s">
        <v>2050</v>
      </c>
      <c r="B647" s="103" t="s">
        <v>465</v>
      </c>
      <c r="C647" s="86"/>
      <c r="D647" s="86"/>
      <c r="E647" s="85">
        <f t="shared" si="10"/>
      </c>
      <c r="F647" s="86"/>
    </row>
    <row r="648" spans="1:6" ht="19.5" customHeight="1">
      <c r="A648" s="100" t="s">
        <v>2051</v>
      </c>
      <c r="B648" s="103" t="s">
        <v>466</v>
      </c>
      <c r="C648" s="86"/>
      <c r="D648" s="86"/>
      <c r="E648" s="85">
        <f t="shared" si="10"/>
      </c>
      <c r="F648" s="86"/>
    </row>
    <row r="649" spans="1:6" ht="19.5" customHeight="1">
      <c r="A649" s="97" t="s">
        <v>2052</v>
      </c>
      <c r="B649" s="98" t="s">
        <v>467</v>
      </c>
      <c r="C649" s="85">
        <f>SUM(C650:C652)</f>
        <v>0</v>
      </c>
      <c r="D649" s="85">
        <f>SUM(D650:D652)</f>
        <v>0</v>
      </c>
      <c r="E649" s="85">
        <f t="shared" si="10"/>
      </c>
      <c r="F649" s="117"/>
    </row>
    <row r="650" spans="1:6" ht="19.5" customHeight="1">
      <c r="A650" s="100" t="s">
        <v>2053</v>
      </c>
      <c r="B650" s="103" t="s">
        <v>468</v>
      </c>
      <c r="C650" s="86"/>
      <c r="D650" s="86"/>
      <c r="E650" s="85">
        <f t="shared" si="10"/>
      </c>
      <c r="F650" s="90"/>
    </row>
    <row r="651" spans="1:6" ht="19.5" customHeight="1">
      <c r="A651" s="100" t="s">
        <v>2054</v>
      </c>
      <c r="B651" s="103" t="s">
        <v>469</v>
      </c>
      <c r="C651" s="86"/>
      <c r="D651" s="86"/>
      <c r="E651" s="85">
        <f t="shared" si="10"/>
      </c>
      <c r="F651" s="90"/>
    </row>
    <row r="652" spans="1:6" ht="19.5" customHeight="1">
      <c r="A652" s="100" t="s">
        <v>2055</v>
      </c>
      <c r="B652" s="103" t="s">
        <v>470</v>
      </c>
      <c r="C652" s="86"/>
      <c r="D652" s="86"/>
      <c r="E652" s="85">
        <f t="shared" si="10"/>
      </c>
      <c r="F652" s="90"/>
    </row>
    <row r="653" spans="1:6" ht="19.5" customHeight="1">
      <c r="A653" s="97" t="s">
        <v>2056</v>
      </c>
      <c r="B653" s="98" t="s">
        <v>471</v>
      </c>
      <c r="C653" s="85">
        <f>SUM(C654:C664)</f>
        <v>103</v>
      </c>
      <c r="D653" s="85">
        <f>SUM(D654:D664)</f>
        <v>120</v>
      </c>
      <c r="E653" s="85">
        <f t="shared" si="10"/>
        <v>116.5</v>
      </c>
      <c r="F653" s="117"/>
    </row>
    <row r="654" spans="1:6" ht="19.5" customHeight="1">
      <c r="A654" s="100" t="s">
        <v>2057</v>
      </c>
      <c r="B654" s="103" t="s">
        <v>472</v>
      </c>
      <c r="C654" s="86"/>
      <c r="D654" s="86"/>
      <c r="E654" s="85">
        <f t="shared" si="10"/>
      </c>
      <c r="F654" s="90"/>
    </row>
    <row r="655" spans="1:6" ht="19.5" customHeight="1">
      <c r="A655" s="100" t="s">
        <v>2058</v>
      </c>
      <c r="B655" s="103" t="s">
        <v>473</v>
      </c>
      <c r="C655" s="86"/>
      <c r="D655" s="86"/>
      <c r="E655" s="85">
        <f t="shared" si="10"/>
      </c>
      <c r="F655" s="90"/>
    </row>
    <row r="656" spans="1:6" ht="19.5" customHeight="1">
      <c r="A656" s="100" t="s">
        <v>2059</v>
      </c>
      <c r="B656" s="103" t="s">
        <v>474</v>
      </c>
      <c r="C656" s="86"/>
      <c r="D656" s="86"/>
      <c r="E656" s="85">
        <f t="shared" si="10"/>
      </c>
      <c r="F656" s="90"/>
    </row>
    <row r="657" spans="1:6" ht="19.5" customHeight="1">
      <c r="A657" s="100" t="s">
        <v>2060</v>
      </c>
      <c r="B657" s="103" t="s">
        <v>475</v>
      </c>
      <c r="C657" s="86"/>
      <c r="D657" s="86"/>
      <c r="E657" s="85">
        <f t="shared" si="10"/>
      </c>
      <c r="F657" s="90"/>
    </row>
    <row r="658" spans="1:6" ht="19.5" customHeight="1">
      <c r="A658" s="100" t="s">
        <v>2061</v>
      </c>
      <c r="B658" s="103" t="s">
        <v>476</v>
      </c>
      <c r="C658" s="86"/>
      <c r="D658" s="86"/>
      <c r="E658" s="85">
        <f t="shared" si="10"/>
      </c>
      <c r="F658" s="86"/>
    </row>
    <row r="659" spans="1:6" ht="19.5" customHeight="1">
      <c r="A659" s="100" t="s">
        <v>2062</v>
      </c>
      <c r="B659" s="103" t="s">
        <v>477</v>
      </c>
      <c r="C659" s="86"/>
      <c r="D659" s="86"/>
      <c r="E659" s="85">
        <f t="shared" si="10"/>
      </c>
      <c r="F659" s="86"/>
    </row>
    <row r="660" spans="1:6" ht="19.5" customHeight="1">
      <c r="A660" s="100" t="s">
        <v>2063</v>
      </c>
      <c r="B660" s="103" t="s">
        <v>478</v>
      </c>
      <c r="C660" s="86"/>
      <c r="D660" s="86"/>
      <c r="E660" s="85">
        <f t="shared" si="10"/>
      </c>
      <c r="F660" s="86"/>
    </row>
    <row r="661" spans="1:6" ht="19.5" customHeight="1">
      <c r="A661" s="100" t="s">
        <v>2064</v>
      </c>
      <c r="B661" s="103" t="s">
        <v>479</v>
      </c>
      <c r="C661" s="86"/>
      <c r="D661" s="86"/>
      <c r="E661" s="85">
        <f t="shared" si="10"/>
      </c>
      <c r="F661" s="86"/>
    </row>
    <row r="662" spans="1:6" ht="19.5" customHeight="1">
      <c r="A662" s="100" t="s">
        <v>2065</v>
      </c>
      <c r="B662" s="103" t="s">
        <v>480</v>
      </c>
      <c r="C662" s="86"/>
      <c r="D662" s="86"/>
      <c r="E662" s="85">
        <f t="shared" si="10"/>
      </c>
      <c r="F662" s="86"/>
    </row>
    <row r="663" spans="1:6" ht="19.5" customHeight="1">
      <c r="A663" s="100" t="s">
        <v>2066</v>
      </c>
      <c r="B663" s="103" t="s">
        <v>481</v>
      </c>
      <c r="C663" s="86">
        <v>94</v>
      </c>
      <c r="D663" s="86">
        <v>120</v>
      </c>
      <c r="E663" s="85">
        <f t="shared" si="10"/>
        <v>127.7</v>
      </c>
      <c r="F663" s="86"/>
    </row>
    <row r="664" spans="1:6" ht="19.5" customHeight="1">
      <c r="A664" s="100" t="s">
        <v>2067</v>
      </c>
      <c r="B664" s="103" t="s">
        <v>482</v>
      </c>
      <c r="C664" s="86">
        <v>9</v>
      </c>
      <c r="D664" s="86"/>
      <c r="E664" s="85">
        <f t="shared" si="10"/>
        <v>0</v>
      </c>
      <c r="F664" s="86"/>
    </row>
    <row r="665" spans="1:6" ht="19.5" customHeight="1">
      <c r="A665" s="97" t="s">
        <v>2068</v>
      </c>
      <c r="B665" s="98" t="s">
        <v>483</v>
      </c>
      <c r="C665" s="85">
        <f>SUM(C666:C667)</f>
        <v>0</v>
      </c>
      <c r="D665" s="85">
        <f>SUM(D666:D667)</f>
        <v>0</v>
      </c>
      <c r="E665" s="85">
        <f t="shared" si="10"/>
      </c>
      <c r="F665" s="106"/>
    </row>
    <row r="666" spans="1:6" ht="19.5" customHeight="1">
      <c r="A666" s="100" t="s">
        <v>2069</v>
      </c>
      <c r="B666" s="103" t="s">
        <v>484</v>
      </c>
      <c r="C666" s="86"/>
      <c r="D666" s="86"/>
      <c r="E666" s="85">
        <f t="shared" si="10"/>
      </c>
      <c r="F666" s="86"/>
    </row>
    <row r="667" spans="1:6" ht="19.5" customHeight="1">
      <c r="A667" s="100" t="s">
        <v>2070</v>
      </c>
      <c r="B667" s="103" t="s">
        <v>485</v>
      </c>
      <c r="C667" s="86"/>
      <c r="D667" s="86"/>
      <c r="E667" s="85">
        <f t="shared" si="10"/>
      </c>
      <c r="F667" s="86"/>
    </row>
    <row r="668" spans="1:6" ht="19.5" customHeight="1">
      <c r="A668" s="97" t="s">
        <v>2071</v>
      </c>
      <c r="B668" s="98" t="s">
        <v>486</v>
      </c>
      <c r="C668" s="85">
        <f>SUM(C669:C671)</f>
        <v>187</v>
      </c>
      <c r="D668" s="85">
        <f>SUM(D669:D671)</f>
        <v>50</v>
      </c>
      <c r="E668" s="85">
        <f t="shared" si="10"/>
        <v>26.7</v>
      </c>
      <c r="F668" s="106"/>
    </row>
    <row r="669" spans="1:6" ht="19.5" customHeight="1">
      <c r="A669" s="100" t="s">
        <v>2072</v>
      </c>
      <c r="B669" s="103" t="s">
        <v>487</v>
      </c>
      <c r="C669" s="86"/>
      <c r="D669" s="86"/>
      <c r="E669" s="85">
        <f t="shared" si="10"/>
      </c>
      <c r="F669" s="86"/>
    </row>
    <row r="670" spans="1:6" ht="19.5" customHeight="1">
      <c r="A670" s="100" t="s">
        <v>2073</v>
      </c>
      <c r="B670" s="103" t="s">
        <v>488</v>
      </c>
      <c r="C670" s="86"/>
      <c r="D670" s="86"/>
      <c r="E670" s="85">
        <f t="shared" si="10"/>
      </c>
      <c r="F670" s="86"/>
    </row>
    <row r="671" spans="1:6" ht="19.5" customHeight="1">
      <c r="A671" s="100" t="s">
        <v>2074</v>
      </c>
      <c r="B671" s="103" t="s">
        <v>489</v>
      </c>
      <c r="C671" s="86">
        <v>187</v>
      </c>
      <c r="D671" s="86">
        <v>50</v>
      </c>
      <c r="E671" s="85">
        <f t="shared" si="10"/>
        <v>26.7</v>
      </c>
      <c r="F671" s="86"/>
    </row>
    <row r="672" spans="1:6" ht="19.5" customHeight="1">
      <c r="A672" s="97" t="s">
        <v>2075</v>
      </c>
      <c r="B672" s="98" t="s">
        <v>490</v>
      </c>
      <c r="C672" s="85">
        <f>SUM(C673:C676)</f>
        <v>0</v>
      </c>
      <c r="D672" s="85">
        <f>SUM(D673:D676)</f>
        <v>0</v>
      </c>
      <c r="E672" s="85">
        <f t="shared" si="10"/>
      </c>
      <c r="F672" s="106"/>
    </row>
    <row r="673" spans="1:6" ht="19.5" customHeight="1">
      <c r="A673" s="100" t="s">
        <v>2076</v>
      </c>
      <c r="B673" s="103" t="s">
        <v>491</v>
      </c>
      <c r="C673" s="86"/>
      <c r="D673" s="86"/>
      <c r="E673" s="85">
        <f t="shared" si="10"/>
      </c>
      <c r="F673" s="86"/>
    </row>
    <row r="674" spans="1:6" ht="19.5" customHeight="1">
      <c r="A674" s="100" t="s">
        <v>2077</v>
      </c>
      <c r="B674" s="103" t="s">
        <v>492</v>
      </c>
      <c r="C674" s="86"/>
      <c r="D674" s="86"/>
      <c r="E674" s="85">
        <f t="shared" si="10"/>
      </c>
      <c r="F674" s="86"/>
    </row>
    <row r="675" spans="1:6" ht="19.5" customHeight="1">
      <c r="A675" s="100" t="s">
        <v>2078</v>
      </c>
      <c r="B675" s="103" t="s">
        <v>493</v>
      </c>
      <c r="C675" s="86"/>
      <c r="D675" s="86"/>
      <c r="E675" s="85">
        <f t="shared" si="10"/>
      </c>
      <c r="F675" s="86"/>
    </row>
    <row r="676" spans="1:6" ht="19.5" customHeight="1">
      <c r="A676" s="100" t="s">
        <v>2079</v>
      </c>
      <c r="B676" s="103" t="s">
        <v>494</v>
      </c>
      <c r="C676" s="86"/>
      <c r="D676" s="86"/>
      <c r="E676" s="85">
        <f t="shared" si="10"/>
      </c>
      <c r="F676" s="86"/>
    </row>
    <row r="677" spans="1:6" ht="19.5" customHeight="1">
      <c r="A677" s="97" t="s">
        <v>2080</v>
      </c>
      <c r="B677" s="98" t="s">
        <v>495</v>
      </c>
      <c r="C677" s="85">
        <f>SUM(C678:C680)</f>
        <v>0</v>
      </c>
      <c r="D677" s="85">
        <f>SUM(D678:D680)</f>
        <v>0</v>
      </c>
      <c r="E677" s="85">
        <f t="shared" si="10"/>
      </c>
      <c r="F677" s="106"/>
    </row>
    <row r="678" spans="1:6" ht="19.5" customHeight="1">
      <c r="A678" s="100" t="s">
        <v>2081</v>
      </c>
      <c r="B678" s="103" t="s">
        <v>496</v>
      </c>
      <c r="C678" s="86"/>
      <c r="D678" s="86"/>
      <c r="E678" s="85">
        <f t="shared" si="10"/>
      </c>
      <c r="F678" s="86"/>
    </row>
    <row r="679" spans="1:6" ht="19.5" customHeight="1">
      <c r="A679" s="100" t="s">
        <v>2082</v>
      </c>
      <c r="B679" s="103" t="s">
        <v>497</v>
      </c>
      <c r="C679" s="86"/>
      <c r="D679" s="86"/>
      <c r="E679" s="85">
        <f t="shared" si="10"/>
      </c>
      <c r="F679" s="86"/>
    </row>
    <row r="680" spans="1:6" ht="19.5" customHeight="1">
      <c r="A680" s="100" t="s">
        <v>2083</v>
      </c>
      <c r="B680" s="103" t="s">
        <v>498</v>
      </c>
      <c r="C680" s="86"/>
      <c r="D680" s="86"/>
      <c r="E680" s="85">
        <f t="shared" si="10"/>
      </c>
      <c r="F680" s="86"/>
    </row>
    <row r="681" spans="1:6" ht="19.5" customHeight="1">
      <c r="A681" s="97" t="s">
        <v>2084</v>
      </c>
      <c r="B681" s="98" t="s">
        <v>499</v>
      </c>
      <c r="C681" s="85">
        <f>SUM(C682:C684)</f>
        <v>7</v>
      </c>
      <c r="D681" s="85">
        <f>SUM(D682:D684)</f>
        <v>20</v>
      </c>
      <c r="E681" s="85">
        <f t="shared" si="10"/>
        <v>285.7</v>
      </c>
      <c r="F681" s="106"/>
    </row>
    <row r="682" spans="1:6" ht="19.5" customHeight="1">
      <c r="A682" s="100" t="s">
        <v>2085</v>
      </c>
      <c r="B682" s="103" t="s">
        <v>500</v>
      </c>
      <c r="C682" s="86">
        <v>7</v>
      </c>
      <c r="D682" s="86">
        <v>20</v>
      </c>
      <c r="E682" s="85">
        <f t="shared" si="10"/>
        <v>285.7</v>
      </c>
      <c r="F682" s="86"/>
    </row>
    <row r="683" spans="1:6" ht="19.5" customHeight="1">
      <c r="A683" s="100" t="s">
        <v>2086</v>
      </c>
      <c r="B683" s="103" t="s">
        <v>501</v>
      </c>
      <c r="C683" s="86"/>
      <c r="D683" s="86"/>
      <c r="E683" s="85">
        <f t="shared" si="10"/>
      </c>
      <c r="F683" s="86"/>
    </row>
    <row r="684" spans="1:6" ht="19.5" customHeight="1">
      <c r="A684" s="100" t="s">
        <v>2087</v>
      </c>
      <c r="B684" s="103" t="s">
        <v>502</v>
      </c>
      <c r="C684" s="86"/>
      <c r="D684" s="86"/>
      <c r="E684" s="85">
        <f t="shared" si="10"/>
      </c>
      <c r="F684" s="86"/>
    </row>
    <row r="685" spans="1:6" ht="19.5" customHeight="1">
      <c r="A685" s="97" t="s">
        <v>2088</v>
      </c>
      <c r="B685" s="98" t="s">
        <v>503</v>
      </c>
      <c r="C685" s="85">
        <f>SUM(C686:C687)</f>
        <v>0</v>
      </c>
      <c r="D685" s="85">
        <f>SUM(D686:D687)</f>
        <v>0</v>
      </c>
      <c r="E685" s="85">
        <f t="shared" si="10"/>
      </c>
      <c r="F685" s="106"/>
    </row>
    <row r="686" spans="1:6" ht="19.5" customHeight="1">
      <c r="A686" s="100" t="s">
        <v>2089</v>
      </c>
      <c r="B686" s="103" t="s">
        <v>504</v>
      </c>
      <c r="C686" s="86"/>
      <c r="D686" s="86"/>
      <c r="E686" s="85">
        <f t="shared" si="10"/>
      </c>
      <c r="F686" s="86"/>
    </row>
    <row r="687" spans="1:6" ht="19.5" customHeight="1">
      <c r="A687" s="100" t="s">
        <v>2090</v>
      </c>
      <c r="B687" s="103" t="s">
        <v>505</v>
      </c>
      <c r="C687" s="86"/>
      <c r="D687" s="86"/>
      <c r="E687" s="85">
        <f t="shared" si="10"/>
      </c>
      <c r="F687" s="86"/>
    </row>
    <row r="688" spans="1:6" ht="19.5" customHeight="1">
      <c r="A688" s="97" t="s">
        <v>2091</v>
      </c>
      <c r="B688" s="98" t="s">
        <v>506</v>
      </c>
      <c r="C688" s="85">
        <f>SUM(C689:C696)</f>
        <v>0</v>
      </c>
      <c r="D688" s="85">
        <f>SUM(D689:D696)</f>
        <v>0</v>
      </c>
      <c r="E688" s="85">
        <f t="shared" si="10"/>
      </c>
      <c r="F688" s="106"/>
    </row>
    <row r="689" spans="1:6" ht="19.5" customHeight="1">
      <c r="A689" s="100" t="s">
        <v>2092</v>
      </c>
      <c r="B689" s="103" t="s">
        <v>10</v>
      </c>
      <c r="C689" s="86"/>
      <c r="D689" s="86"/>
      <c r="E689" s="85">
        <f t="shared" si="10"/>
      </c>
      <c r="F689" s="86"/>
    </row>
    <row r="690" spans="1:6" ht="19.5" customHeight="1">
      <c r="A690" s="100" t="s">
        <v>2093</v>
      </c>
      <c r="B690" s="103" t="s">
        <v>11</v>
      </c>
      <c r="C690" s="86"/>
      <c r="D690" s="86"/>
      <c r="E690" s="85">
        <f t="shared" si="10"/>
      </c>
      <c r="F690" s="86"/>
    </row>
    <row r="691" spans="1:6" ht="19.5" customHeight="1">
      <c r="A691" s="100" t="s">
        <v>2094</v>
      </c>
      <c r="B691" s="103" t="s">
        <v>12</v>
      </c>
      <c r="C691" s="86"/>
      <c r="D691" s="86"/>
      <c r="E691" s="85">
        <f t="shared" si="10"/>
      </c>
      <c r="F691" s="86"/>
    </row>
    <row r="692" spans="1:6" ht="19.5" customHeight="1">
      <c r="A692" s="100" t="s">
        <v>2095</v>
      </c>
      <c r="B692" s="103" t="s">
        <v>51</v>
      </c>
      <c r="C692" s="86"/>
      <c r="D692" s="86"/>
      <c r="E692" s="85">
        <f t="shared" si="10"/>
      </c>
      <c r="F692" s="86"/>
    </row>
    <row r="693" spans="1:6" ht="19.5" customHeight="1">
      <c r="A693" s="100" t="s">
        <v>2096</v>
      </c>
      <c r="B693" s="103" t="s">
        <v>507</v>
      </c>
      <c r="C693" s="86"/>
      <c r="D693" s="86"/>
      <c r="E693" s="85">
        <f t="shared" si="10"/>
      </c>
      <c r="F693" s="86"/>
    </row>
    <row r="694" spans="1:6" ht="19.5" customHeight="1">
      <c r="A694" s="100" t="s">
        <v>2097</v>
      </c>
      <c r="B694" s="103" t="s">
        <v>508</v>
      </c>
      <c r="C694" s="86"/>
      <c r="D694" s="86"/>
      <c r="E694" s="85">
        <f t="shared" si="10"/>
      </c>
      <c r="F694" s="86"/>
    </row>
    <row r="695" spans="1:6" ht="19.5" customHeight="1">
      <c r="A695" s="100" t="s">
        <v>2098</v>
      </c>
      <c r="B695" s="103" t="s">
        <v>19</v>
      </c>
      <c r="C695" s="86"/>
      <c r="D695" s="86"/>
      <c r="E695" s="85">
        <f t="shared" si="10"/>
      </c>
      <c r="F695" s="86"/>
    </row>
    <row r="696" spans="1:6" ht="19.5" customHeight="1">
      <c r="A696" s="100" t="s">
        <v>2099</v>
      </c>
      <c r="B696" s="103" t="s">
        <v>509</v>
      </c>
      <c r="C696" s="86"/>
      <c r="D696" s="86"/>
      <c r="E696" s="85">
        <f t="shared" si="10"/>
      </c>
      <c r="F696" s="86"/>
    </row>
    <row r="697" spans="1:6" ht="19.5" customHeight="1">
      <c r="A697" s="144" t="s">
        <v>2100</v>
      </c>
      <c r="B697" s="147" t="s">
        <v>510</v>
      </c>
      <c r="C697" s="86"/>
      <c r="D697" s="86"/>
      <c r="E697" s="85">
        <f t="shared" si="10"/>
      </c>
      <c r="F697" s="106"/>
    </row>
    <row r="698" spans="1:6" ht="19.5" customHeight="1">
      <c r="A698" s="144" t="s">
        <v>2101</v>
      </c>
      <c r="B698" s="147" t="s">
        <v>511</v>
      </c>
      <c r="C698" s="86"/>
      <c r="D698" s="86"/>
      <c r="E698" s="85">
        <f t="shared" si="10"/>
      </c>
      <c r="F698" s="106"/>
    </row>
    <row r="699" spans="1:6" ht="19.5" customHeight="1">
      <c r="A699" s="97" t="s">
        <v>2102</v>
      </c>
      <c r="B699" s="98" t="s">
        <v>512</v>
      </c>
      <c r="C699" s="85">
        <f>SUM(C700,C710,C714,C723,C728,C735,C741,C744,C747,C748,C749,C755,C756,C757,C772)</f>
        <v>773</v>
      </c>
      <c r="D699" s="85">
        <f>SUM(D700,D710,D714,D723,D728,D735,D741,D744,D747,D748,D749,D755,D756,D757,D772)</f>
        <v>850</v>
      </c>
      <c r="E699" s="85">
        <f t="shared" si="10"/>
        <v>110</v>
      </c>
      <c r="F699" s="106"/>
    </row>
    <row r="700" spans="1:6" ht="19.5" customHeight="1">
      <c r="A700" s="97" t="s">
        <v>2103</v>
      </c>
      <c r="B700" s="98" t="s">
        <v>513</v>
      </c>
      <c r="C700" s="85">
        <f>SUM(C701:C709)</f>
        <v>0</v>
      </c>
      <c r="D700" s="85">
        <f>SUM(D701:D709)</f>
        <v>0</v>
      </c>
      <c r="E700" s="85">
        <f t="shared" si="10"/>
      </c>
      <c r="F700" s="106"/>
    </row>
    <row r="701" spans="1:6" ht="19.5" customHeight="1">
      <c r="A701" s="100" t="s">
        <v>2104</v>
      </c>
      <c r="B701" s="103" t="s">
        <v>10</v>
      </c>
      <c r="C701" s="86"/>
      <c r="D701" s="86"/>
      <c r="E701" s="85">
        <f t="shared" si="10"/>
      </c>
      <c r="F701" s="86"/>
    </row>
    <row r="702" spans="1:6" ht="19.5" customHeight="1">
      <c r="A702" s="100" t="s">
        <v>2105</v>
      </c>
      <c r="B702" s="103" t="s">
        <v>11</v>
      </c>
      <c r="C702" s="86"/>
      <c r="D702" s="86"/>
      <c r="E702" s="85">
        <f t="shared" si="10"/>
      </c>
      <c r="F702" s="86"/>
    </row>
    <row r="703" spans="1:6" ht="19.5" customHeight="1">
      <c r="A703" s="100" t="s">
        <v>2106</v>
      </c>
      <c r="B703" s="103" t="s">
        <v>12</v>
      </c>
      <c r="C703" s="86"/>
      <c r="D703" s="86"/>
      <c r="E703" s="85">
        <f t="shared" si="10"/>
      </c>
      <c r="F703" s="86"/>
    </row>
    <row r="704" spans="1:6" ht="19.5" customHeight="1">
      <c r="A704" s="100" t="s">
        <v>2107</v>
      </c>
      <c r="B704" s="103" t="s">
        <v>514</v>
      </c>
      <c r="C704" s="86"/>
      <c r="D704" s="86"/>
      <c r="E704" s="85">
        <f t="shared" si="10"/>
      </c>
      <c r="F704" s="86"/>
    </row>
    <row r="705" spans="1:6" ht="19.5" customHeight="1">
      <c r="A705" s="100" t="s">
        <v>2108</v>
      </c>
      <c r="B705" s="103" t="s">
        <v>515</v>
      </c>
      <c r="C705" s="86"/>
      <c r="D705" s="86"/>
      <c r="E705" s="85">
        <f t="shared" si="10"/>
      </c>
      <c r="F705" s="86"/>
    </row>
    <row r="706" spans="1:6" ht="19.5" customHeight="1">
      <c r="A706" s="100" t="s">
        <v>2109</v>
      </c>
      <c r="B706" s="103" t="s">
        <v>516</v>
      </c>
      <c r="C706" s="86"/>
      <c r="D706" s="86"/>
      <c r="E706" s="85">
        <f t="shared" si="10"/>
      </c>
      <c r="F706" s="86"/>
    </row>
    <row r="707" spans="1:6" ht="19.5" customHeight="1">
      <c r="A707" s="100" t="s">
        <v>2110</v>
      </c>
      <c r="B707" s="103" t="s">
        <v>517</v>
      </c>
      <c r="C707" s="86"/>
      <c r="D707" s="86"/>
      <c r="E707" s="85">
        <f t="shared" si="10"/>
      </c>
      <c r="F707" s="86"/>
    </row>
    <row r="708" spans="1:6" ht="19.5" customHeight="1">
      <c r="A708" s="100" t="s">
        <v>2111</v>
      </c>
      <c r="B708" s="103" t="s">
        <v>518</v>
      </c>
      <c r="C708" s="86"/>
      <c r="D708" s="86"/>
      <c r="E708" s="85">
        <f t="shared" si="10"/>
      </c>
      <c r="F708" s="86"/>
    </row>
    <row r="709" spans="1:6" ht="19.5" customHeight="1">
      <c r="A709" s="100" t="s">
        <v>2112</v>
      </c>
      <c r="B709" s="103" t="s">
        <v>519</v>
      </c>
      <c r="C709" s="86"/>
      <c r="D709" s="86"/>
      <c r="E709" s="85">
        <f aca="true" t="shared" si="11" ref="E709:E772">IF(C709=0,"",ROUND(D709/C709*100,1))</f>
      </c>
      <c r="F709" s="86"/>
    </row>
    <row r="710" spans="1:6" ht="19.5" customHeight="1">
      <c r="A710" s="97" t="s">
        <v>2113</v>
      </c>
      <c r="B710" s="98" t="s">
        <v>520</v>
      </c>
      <c r="C710" s="85">
        <f>SUM(C711:C713)</f>
        <v>0</v>
      </c>
      <c r="D710" s="85">
        <f>SUM(D711:D713)</f>
        <v>0</v>
      </c>
      <c r="E710" s="85">
        <f t="shared" si="11"/>
      </c>
      <c r="F710" s="117"/>
    </row>
    <row r="711" spans="1:6" ht="19.5" customHeight="1">
      <c r="A711" s="100" t="s">
        <v>2114</v>
      </c>
      <c r="B711" s="103" t="s">
        <v>521</v>
      </c>
      <c r="C711" s="86"/>
      <c r="D711" s="86"/>
      <c r="E711" s="85">
        <f t="shared" si="11"/>
      </c>
      <c r="F711" s="90"/>
    </row>
    <row r="712" spans="1:6" ht="19.5" customHeight="1">
      <c r="A712" s="100" t="s">
        <v>2115</v>
      </c>
      <c r="B712" s="103" t="s">
        <v>522</v>
      </c>
      <c r="C712" s="86"/>
      <c r="D712" s="86"/>
      <c r="E712" s="85">
        <f t="shared" si="11"/>
      </c>
      <c r="F712" s="90"/>
    </row>
    <row r="713" spans="1:6" ht="19.5" customHeight="1">
      <c r="A713" s="100" t="s">
        <v>2116</v>
      </c>
      <c r="B713" s="103" t="s">
        <v>523</v>
      </c>
      <c r="C713" s="86"/>
      <c r="D713" s="86"/>
      <c r="E713" s="85">
        <f t="shared" si="11"/>
      </c>
      <c r="F713" s="90"/>
    </row>
    <row r="714" spans="1:6" ht="19.5" customHeight="1">
      <c r="A714" s="97" t="s">
        <v>2117</v>
      </c>
      <c r="B714" s="98" t="s">
        <v>524</v>
      </c>
      <c r="C714" s="85">
        <f>SUM(C715:C722)</f>
        <v>425</v>
      </c>
      <c r="D714" s="85">
        <f>SUM(D715:D722)</f>
        <v>450</v>
      </c>
      <c r="E714" s="85">
        <f t="shared" si="11"/>
        <v>105.9</v>
      </c>
      <c r="F714" s="117"/>
    </row>
    <row r="715" spans="1:6" ht="19.5" customHeight="1">
      <c r="A715" s="100" t="s">
        <v>2118</v>
      </c>
      <c r="B715" s="103" t="s">
        <v>525</v>
      </c>
      <c r="C715" s="86">
        <v>333</v>
      </c>
      <c r="D715" s="86">
        <v>350</v>
      </c>
      <c r="E715" s="85">
        <f t="shared" si="11"/>
        <v>105.1</v>
      </c>
      <c r="F715" s="90"/>
    </row>
    <row r="716" spans="1:6" ht="19.5" customHeight="1">
      <c r="A716" s="100" t="s">
        <v>2119</v>
      </c>
      <c r="B716" s="103" t="s">
        <v>526</v>
      </c>
      <c r="C716" s="86">
        <v>92</v>
      </c>
      <c r="D716" s="86">
        <v>100</v>
      </c>
      <c r="E716" s="85">
        <f t="shared" si="11"/>
        <v>108.7</v>
      </c>
      <c r="F716" s="90"/>
    </row>
    <row r="717" spans="1:6" ht="19.5" customHeight="1">
      <c r="A717" s="100" t="s">
        <v>2120</v>
      </c>
      <c r="B717" s="103" t="s">
        <v>527</v>
      </c>
      <c r="C717" s="86"/>
      <c r="D717" s="86"/>
      <c r="E717" s="85">
        <f t="shared" si="11"/>
      </c>
      <c r="F717" s="90"/>
    </row>
    <row r="718" spans="1:6" ht="19.5" customHeight="1">
      <c r="A718" s="100" t="s">
        <v>2121</v>
      </c>
      <c r="B718" s="103" t="s">
        <v>528</v>
      </c>
      <c r="C718" s="86"/>
      <c r="D718" s="86"/>
      <c r="E718" s="85">
        <f t="shared" si="11"/>
      </c>
      <c r="F718" s="90"/>
    </row>
    <row r="719" spans="1:6" ht="19.5" customHeight="1">
      <c r="A719" s="100" t="s">
        <v>2122</v>
      </c>
      <c r="B719" s="103" t="s">
        <v>529</v>
      </c>
      <c r="C719" s="86"/>
      <c r="D719" s="86"/>
      <c r="E719" s="85">
        <f t="shared" si="11"/>
      </c>
      <c r="F719" s="90"/>
    </row>
    <row r="720" spans="1:6" ht="19.5" customHeight="1">
      <c r="A720" s="100" t="s">
        <v>2123</v>
      </c>
      <c r="B720" s="103" t="s">
        <v>530</v>
      </c>
      <c r="C720" s="86"/>
      <c r="D720" s="86"/>
      <c r="E720" s="85">
        <f t="shared" si="11"/>
      </c>
      <c r="F720" s="90"/>
    </row>
    <row r="721" spans="1:6" ht="19.5" customHeight="1">
      <c r="A721" s="100" t="s">
        <v>2657</v>
      </c>
      <c r="B721" s="103" t="s">
        <v>531</v>
      </c>
      <c r="C721" s="86"/>
      <c r="D721" s="86"/>
      <c r="E721" s="85">
        <f t="shared" si="11"/>
      </c>
      <c r="F721" s="90"/>
    </row>
    <row r="722" spans="1:6" ht="19.5" customHeight="1">
      <c r="A722" s="100" t="s">
        <v>2124</v>
      </c>
      <c r="B722" s="103" t="s">
        <v>532</v>
      </c>
      <c r="C722" s="86"/>
      <c r="D722" s="86"/>
      <c r="E722" s="85">
        <f t="shared" si="11"/>
      </c>
      <c r="F722" s="90"/>
    </row>
    <row r="723" spans="1:6" ht="19.5" customHeight="1">
      <c r="A723" s="97" t="s">
        <v>2125</v>
      </c>
      <c r="B723" s="98" t="s">
        <v>533</v>
      </c>
      <c r="C723" s="85">
        <f>SUM(C724:C727)</f>
        <v>348</v>
      </c>
      <c r="D723" s="85">
        <f>SUM(D724:D727)</f>
        <v>400</v>
      </c>
      <c r="E723" s="85">
        <f t="shared" si="11"/>
        <v>114.9</v>
      </c>
      <c r="F723" s="117"/>
    </row>
    <row r="724" spans="1:6" ht="19.5" customHeight="1">
      <c r="A724" s="100" t="s">
        <v>2126</v>
      </c>
      <c r="B724" s="103" t="s">
        <v>534</v>
      </c>
      <c r="C724" s="86"/>
      <c r="D724" s="86"/>
      <c r="E724" s="85">
        <f t="shared" si="11"/>
      </c>
      <c r="F724" s="90"/>
    </row>
    <row r="725" spans="1:6" ht="19.5" customHeight="1">
      <c r="A725" s="100" t="s">
        <v>2127</v>
      </c>
      <c r="B725" s="103" t="s">
        <v>535</v>
      </c>
      <c r="C725" s="86">
        <v>348</v>
      </c>
      <c r="D725" s="86">
        <v>400</v>
      </c>
      <c r="E725" s="85">
        <f t="shared" si="11"/>
        <v>114.9</v>
      </c>
      <c r="F725" s="90"/>
    </row>
    <row r="726" spans="1:6" ht="19.5" customHeight="1">
      <c r="A726" s="100" t="s">
        <v>2128</v>
      </c>
      <c r="B726" s="103" t="s">
        <v>536</v>
      </c>
      <c r="C726" s="86"/>
      <c r="D726" s="86"/>
      <c r="E726" s="85">
        <f t="shared" si="11"/>
      </c>
      <c r="F726" s="90"/>
    </row>
    <row r="727" spans="1:6" ht="19.5" customHeight="1">
      <c r="A727" s="100" t="s">
        <v>2129</v>
      </c>
      <c r="B727" s="103" t="s">
        <v>537</v>
      </c>
      <c r="C727" s="86"/>
      <c r="D727" s="86"/>
      <c r="E727" s="85">
        <f t="shared" si="11"/>
      </c>
      <c r="F727" s="90"/>
    </row>
    <row r="728" spans="1:6" ht="19.5" customHeight="1">
      <c r="A728" s="97" t="s">
        <v>2130</v>
      </c>
      <c r="B728" s="98" t="s">
        <v>538</v>
      </c>
      <c r="C728" s="85">
        <f>SUM(C729:C734)</f>
        <v>0</v>
      </c>
      <c r="D728" s="85">
        <f>SUM(D729:D734)</f>
        <v>0</v>
      </c>
      <c r="E728" s="85">
        <f t="shared" si="11"/>
      </c>
      <c r="F728" s="106"/>
    </row>
    <row r="729" spans="1:6" ht="19.5" customHeight="1">
      <c r="A729" s="100" t="s">
        <v>2131</v>
      </c>
      <c r="B729" s="103" t="s">
        <v>539</v>
      </c>
      <c r="C729" s="86"/>
      <c r="D729" s="86"/>
      <c r="E729" s="85">
        <f t="shared" si="11"/>
      </c>
      <c r="F729" s="86"/>
    </row>
    <row r="730" spans="1:6" ht="19.5" customHeight="1">
      <c r="A730" s="100" t="s">
        <v>2132</v>
      </c>
      <c r="B730" s="103" t="s">
        <v>540</v>
      </c>
      <c r="C730" s="86"/>
      <c r="D730" s="86"/>
      <c r="E730" s="85">
        <f t="shared" si="11"/>
      </c>
      <c r="F730" s="86"/>
    </row>
    <row r="731" spans="1:6" ht="19.5" customHeight="1">
      <c r="A731" s="100" t="s">
        <v>2133</v>
      </c>
      <c r="B731" s="103" t="s">
        <v>541</v>
      </c>
      <c r="C731" s="86"/>
      <c r="D731" s="86"/>
      <c r="E731" s="85">
        <f t="shared" si="11"/>
      </c>
      <c r="F731" s="86"/>
    </row>
    <row r="732" spans="1:6" ht="19.5" customHeight="1">
      <c r="A732" s="100" t="s">
        <v>2134</v>
      </c>
      <c r="B732" s="103" t="s">
        <v>542</v>
      </c>
      <c r="C732" s="86"/>
      <c r="D732" s="86"/>
      <c r="E732" s="85">
        <f t="shared" si="11"/>
      </c>
      <c r="F732" s="86"/>
    </row>
    <row r="733" spans="1:6" ht="19.5" customHeight="1">
      <c r="A733" s="100" t="s">
        <v>2135</v>
      </c>
      <c r="B733" s="103" t="s">
        <v>543</v>
      </c>
      <c r="C733" s="86"/>
      <c r="D733" s="86"/>
      <c r="E733" s="85">
        <f t="shared" si="11"/>
      </c>
      <c r="F733" s="86"/>
    </row>
    <row r="734" spans="1:6" ht="19.5" customHeight="1">
      <c r="A734" s="100" t="s">
        <v>2136</v>
      </c>
      <c r="B734" s="103" t="s">
        <v>544</v>
      </c>
      <c r="C734" s="86"/>
      <c r="D734" s="86"/>
      <c r="E734" s="85">
        <f t="shared" si="11"/>
      </c>
      <c r="F734" s="86"/>
    </row>
    <row r="735" spans="1:6" ht="19.5" customHeight="1">
      <c r="A735" s="97" t="s">
        <v>2137</v>
      </c>
      <c r="B735" s="98" t="s">
        <v>545</v>
      </c>
      <c r="C735" s="85">
        <f>SUM(C736:C740)</f>
        <v>0</v>
      </c>
      <c r="D735" s="85">
        <f>SUM(D736:D740)</f>
        <v>0</v>
      </c>
      <c r="E735" s="85">
        <f t="shared" si="11"/>
      </c>
      <c r="F735" s="106"/>
    </row>
    <row r="736" spans="1:6" ht="19.5" customHeight="1">
      <c r="A736" s="100" t="s">
        <v>2138</v>
      </c>
      <c r="B736" s="103" t="s">
        <v>546</v>
      </c>
      <c r="C736" s="86"/>
      <c r="D736" s="86"/>
      <c r="E736" s="85">
        <f t="shared" si="11"/>
      </c>
      <c r="F736" s="86"/>
    </row>
    <row r="737" spans="1:6" ht="19.5" customHeight="1">
      <c r="A737" s="100" t="s">
        <v>2139</v>
      </c>
      <c r="B737" s="103" t="s">
        <v>547</v>
      </c>
      <c r="C737" s="86"/>
      <c r="D737" s="86"/>
      <c r="E737" s="85">
        <f t="shared" si="11"/>
      </c>
      <c r="F737" s="86"/>
    </row>
    <row r="738" spans="1:6" ht="19.5" customHeight="1">
      <c r="A738" s="100" t="s">
        <v>2140</v>
      </c>
      <c r="B738" s="103" t="s">
        <v>548</v>
      </c>
      <c r="C738" s="86"/>
      <c r="D738" s="86"/>
      <c r="E738" s="85">
        <f t="shared" si="11"/>
      </c>
      <c r="F738" s="86"/>
    </row>
    <row r="739" spans="1:6" ht="19.5" customHeight="1">
      <c r="A739" s="100" t="s">
        <v>2141</v>
      </c>
      <c r="B739" s="103" t="s">
        <v>549</v>
      </c>
      <c r="C739" s="86"/>
      <c r="D739" s="86"/>
      <c r="E739" s="85">
        <f t="shared" si="11"/>
      </c>
      <c r="F739" s="86"/>
    </row>
    <row r="740" spans="1:6" ht="19.5" customHeight="1">
      <c r="A740" s="100" t="s">
        <v>2142</v>
      </c>
      <c r="B740" s="103" t="s">
        <v>550</v>
      </c>
      <c r="C740" s="86"/>
      <c r="D740" s="86"/>
      <c r="E740" s="85">
        <f t="shared" si="11"/>
      </c>
      <c r="F740" s="86"/>
    </row>
    <row r="741" spans="1:6" ht="19.5" customHeight="1">
      <c r="A741" s="97" t="s">
        <v>2143</v>
      </c>
      <c r="B741" s="98" t="s">
        <v>551</v>
      </c>
      <c r="C741" s="85">
        <f>SUM(C742:C743)</f>
        <v>0</v>
      </c>
      <c r="D741" s="85">
        <f>SUM(D742:D743)</f>
        <v>0</v>
      </c>
      <c r="E741" s="85">
        <f t="shared" si="11"/>
      </c>
      <c r="F741" s="106"/>
    </row>
    <row r="742" spans="1:6" ht="19.5" customHeight="1">
      <c r="A742" s="100" t="s">
        <v>2144</v>
      </c>
      <c r="B742" s="103" t="s">
        <v>552</v>
      </c>
      <c r="C742" s="86"/>
      <c r="D742" s="86"/>
      <c r="E742" s="85">
        <f t="shared" si="11"/>
      </c>
      <c r="F742" s="86"/>
    </row>
    <row r="743" spans="1:6" ht="19.5" customHeight="1">
      <c r="A743" s="100" t="s">
        <v>2145</v>
      </c>
      <c r="B743" s="103" t="s">
        <v>553</v>
      </c>
      <c r="C743" s="86"/>
      <c r="D743" s="86"/>
      <c r="E743" s="85">
        <f t="shared" si="11"/>
      </c>
      <c r="F743" s="86"/>
    </row>
    <row r="744" spans="1:6" ht="19.5" customHeight="1">
      <c r="A744" s="97" t="s">
        <v>2146</v>
      </c>
      <c r="B744" s="98" t="s">
        <v>554</v>
      </c>
      <c r="C744" s="85">
        <f>SUM(C745:C746)</f>
        <v>0</v>
      </c>
      <c r="D744" s="85">
        <f>SUM(D745:D746)</f>
        <v>0</v>
      </c>
      <c r="E744" s="85">
        <f t="shared" si="11"/>
      </c>
      <c r="F744" s="106"/>
    </row>
    <row r="745" spans="1:6" ht="19.5" customHeight="1">
      <c r="A745" s="100" t="s">
        <v>2147</v>
      </c>
      <c r="B745" s="103" t="s">
        <v>555</v>
      </c>
      <c r="C745" s="86"/>
      <c r="D745" s="86"/>
      <c r="E745" s="85">
        <f t="shared" si="11"/>
      </c>
      <c r="F745" s="86"/>
    </row>
    <row r="746" spans="1:6" ht="19.5" customHeight="1">
      <c r="A746" s="100" t="s">
        <v>2148</v>
      </c>
      <c r="B746" s="103" t="s">
        <v>556</v>
      </c>
      <c r="C746" s="86"/>
      <c r="D746" s="86"/>
      <c r="E746" s="85">
        <f t="shared" si="11"/>
      </c>
      <c r="F746" s="86"/>
    </row>
    <row r="747" spans="1:6" ht="19.5" customHeight="1">
      <c r="A747" s="144" t="s">
        <v>2149</v>
      </c>
      <c r="B747" s="147" t="s">
        <v>557</v>
      </c>
      <c r="C747" s="86"/>
      <c r="D747" s="86"/>
      <c r="E747" s="85">
        <f t="shared" si="11"/>
      </c>
      <c r="F747" s="106"/>
    </row>
    <row r="748" spans="1:6" ht="19.5" customHeight="1">
      <c r="A748" s="144" t="s">
        <v>2150</v>
      </c>
      <c r="B748" s="147" t="s">
        <v>558</v>
      </c>
      <c r="C748" s="86"/>
      <c r="D748" s="86"/>
      <c r="E748" s="85">
        <f t="shared" si="11"/>
      </c>
      <c r="F748" s="106"/>
    </row>
    <row r="749" spans="1:6" ht="19.5" customHeight="1">
      <c r="A749" s="97" t="s">
        <v>2151</v>
      </c>
      <c r="B749" s="98" t="s">
        <v>559</v>
      </c>
      <c r="C749" s="85">
        <f>SUM(C750:C754)</f>
        <v>0</v>
      </c>
      <c r="D749" s="85">
        <f>SUM(D750:D754)</f>
        <v>0</v>
      </c>
      <c r="E749" s="85">
        <f t="shared" si="11"/>
      </c>
      <c r="F749" s="106"/>
    </row>
    <row r="750" spans="1:6" ht="19.5" customHeight="1">
      <c r="A750" s="100" t="s">
        <v>2152</v>
      </c>
      <c r="B750" s="103" t="s">
        <v>560</v>
      </c>
      <c r="C750" s="86"/>
      <c r="D750" s="86"/>
      <c r="E750" s="85">
        <f t="shared" si="11"/>
      </c>
      <c r="F750" s="86"/>
    </row>
    <row r="751" spans="1:6" ht="19.5" customHeight="1">
      <c r="A751" s="100" t="s">
        <v>2153</v>
      </c>
      <c r="B751" s="103" t="s">
        <v>561</v>
      </c>
      <c r="C751" s="86"/>
      <c r="D751" s="86"/>
      <c r="E751" s="85">
        <f t="shared" si="11"/>
      </c>
      <c r="F751" s="86"/>
    </row>
    <row r="752" spans="1:6" ht="19.5" customHeight="1">
      <c r="A752" s="100" t="s">
        <v>2154</v>
      </c>
      <c r="B752" s="103" t="s">
        <v>562</v>
      </c>
      <c r="C752" s="86"/>
      <c r="D752" s="86"/>
      <c r="E752" s="85">
        <f t="shared" si="11"/>
      </c>
      <c r="F752" s="86"/>
    </row>
    <row r="753" spans="1:6" ht="19.5" customHeight="1">
      <c r="A753" s="100" t="s">
        <v>2155</v>
      </c>
      <c r="B753" s="103" t="s">
        <v>563</v>
      </c>
      <c r="C753" s="86"/>
      <c r="D753" s="86"/>
      <c r="E753" s="85">
        <f t="shared" si="11"/>
      </c>
      <c r="F753" s="86"/>
    </row>
    <row r="754" spans="1:6" ht="19.5" customHeight="1">
      <c r="A754" s="100" t="s">
        <v>2156</v>
      </c>
      <c r="B754" s="103" t="s">
        <v>564</v>
      </c>
      <c r="C754" s="86"/>
      <c r="D754" s="86"/>
      <c r="E754" s="85">
        <f t="shared" si="11"/>
      </c>
      <c r="F754" s="86"/>
    </row>
    <row r="755" spans="1:6" ht="19.5" customHeight="1">
      <c r="A755" s="144" t="s">
        <v>2157</v>
      </c>
      <c r="B755" s="147" t="s">
        <v>565</v>
      </c>
      <c r="C755" s="86"/>
      <c r="D755" s="86"/>
      <c r="E755" s="85">
        <f t="shared" si="11"/>
      </c>
      <c r="F755" s="106"/>
    </row>
    <row r="756" spans="1:6" ht="19.5" customHeight="1">
      <c r="A756" s="144" t="s">
        <v>2158</v>
      </c>
      <c r="B756" s="147" t="s">
        <v>566</v>
      </c>
      <c r="C756" s="86"/>
      <c r="D756" s="86"/>
      <c r="E756" s="85">
        <f t="shared" si="11"/>
      </c>
      <c r="F756" s="106"/>
    </row>
    <row r="757" spans="1:6" ht="19.5" customHeight="1">
      <c r="A757" s="97" t="s">
        <v>2159</v>
      </c>
      <c r="B757" s="98" t="s">
        <v>567</v>
      </c>
      <c r="C757" s="85">
        <f>SUM(C758:C771)</f>
        <v>0</v>
      </c>
      <c r="D757" s="85">
        <f>SUM(D758:D771)</f>
        <v>0</v>
      </c>
      <c r="E757" s="85">
        <f t="shared" si="11"/>
      </c>
      <c r="F757" s="106"/>
    </row>
    <row r="758" spans="1:6" ht="19.5" customHeight="1">
      <c r="A758" s="100" t="s">
        <v>2160</v>
      </c>
      <c r="B758" s="103" t="s">
        <v>10</v>
      </c>
      <c r="C758" s="86"/>
      <c r="D758" s="86"/>
      <c r="E758" s="85">
        <f t="shared" si="11"/>
      </c>
      <c r="F758" s="86"/>
    </row>
    <row r="759" spans="1:6" ht="19.5" customHeight="1">
      <c r="A759" s="100" t="s">
        <v>2161</v>
      </c>
      <c r="B759" s="103" t="s">
        <v>11</v>
      </c>
      <c r="C759" s="86"/>
      <c r="D759" s="86"/>
      <c r="E759" s="85">
        <f t="shared" si="11"/>
      </c>
      <c r="F759" s="86"/>
    </row>
    <row r="760" spans="1:6" ht="19.5" customHeight="1">
      <c r="A760" s="100" t="s">
        <v>2162</v>
      </c>
      <c r="B760" s="103" t="s">
        <v>12</v>
      </c>
      <c r="C760" s="86"/>
      <c r="D760" s="86"/>
      <c r="E760" s="85">
        <f t="shared" si="11"/>
      </c>
      <c r="F760" s="86"/>
    </row>
    <row r="761" spans="1:6" ht="19.5" customHeight="1">
      <c r="A761" s="100" t="s">
        <v>2163</v>
      </c>
      <c r="B761" s="103" t="s">
        <v>568</v>
      </c>
      <c r="C761" s="86"/>
      <c r="D761" s="86"/>
      <c r="E761" s="85">
        <f t="shared" si="11"/>
      </c>
      <c r="F761" s="86"/>
    </row>
    <row r="762" spans="1:6" ht="19.5" customHeight="1">
      <c r="A762" s="100" t="s">
        <v>2164</v>
      </c>
      <c r="B762" s="103" t="s">
        <v>569</v>
      </c>
      <c r="C762" s="86"/>
      <c r="D762" s="86"/>
      <c r="E762" s="85">
        <f t="shared" si="11"/>
      </c>
      <c r="F762" s="86"/>
    </row>
    <row r="763" spans="1:6" ht="19.5" customHeight="1">
      <c r="A763" s="100" t="s">
        <v>2165</v>
      </c>
      <c r="B763" s="103" t="s">
        <v>570</v>
      </c>
      <c r="C763" s="86"/>
      <c r="D763" s="86"/>
      <c r="E763" s="85">
        <f t="shared" si="11"/>
      </c>
      <c r="F763" s="86"/>
    </row>
    <row r="764" spans="1:6" ht="19.5" customHeight="1">
      <c r="A764" s="100" t="s">
        <v>2166</v>
      </c>
      <c r="B764" s="103" t="s">
        <v>571</v>
      </c>
      <c r="C764" s="86"/>
      <c r="D764" s="86"/>
      <c r="E764" s="85">
        <f t="shared" si="11"/>
      </c>
      <c r="F764" s="86"/>
    </row>
    <row r="765" spans="1:6" ht="19.5" customHeight="1">
      <c r="A765" s="100" t="s">
        <v>2167</v>
      </c>
      <c r="B765" s="103" t="s">
        <v>572</v>
      </c>
      <c r="C765" s="86"/>
      <c r="D765" s="86"/>
      <c r="E765" s="85">
        <f t="shared" si="11"/>
      </c>
      <c r="F765" s="86"/>
    </row>
    <row r="766" spans="1:6" ht="19.5" customHeight="1">
      <c r="A766" s="100" t="s">
        <v>2168</v>
      </c>
      <c r="B766" s="103" t="s">
        <v>573</v>
      </c>
      <c r="C766" s="86"/>
      <c r="D766" s="86"/>
      <c r="E766" s="85">
        <f t="shared" si="11"/>
      </c>
      <c r="F766" s="86"/>
    </row>
    <row r="767" spans="1:6" ht="19.5" customHeight="1">
      <c r="A767" s="100" t="s">
        <v>2169</v>
      </c>
      <c r="B767" s="103" t="s">
        <v>574</v>
      </c>
      <c r="C767" s="86"/>
      <c r="D767" s="86"/>
      <c r="E767" s="85">
        <f t="shared" si="11"/>
      </c>
      <c r="F767" s="86"/>
    </row>
    <row r="768" spans="1:6" ht="19.5" customHeight="1">
      <c r="A768" s="100" t="s">
        <v>2170</v>
      </c>
      <c r="B768" s="103" t="s">
        <v>51</v>
      </c>
      <c r="C768" s="86"/>
      <c r="D768" s="86"/>
      <c r="E768" s="85">
        <f t="shared" si="11"/>
      </c>
      <c r="F768" s="86"/>
    </row>
    <row r="769" spans="1:6" ht="19.5" customHeight="1">
      <c r="A769" s="100" t="s">
        <v>2171</v>
      </c>
      <c r="B769" s="103" t="s">
        <v>575</v>
      </c>
      <c r="C769" s="86"/>
      <c r="D769" s="86"/>
      <c r="E769" s="85">
        <f t="shared" si="11"/>
      </c>
      <c r="F769" s="86"/>
    </row>
    <row r="770" spans="1:6" ht="19.5" customHeight="1">
      <c r="A770" s="100" t="s">
        <v>2172</v>
      </c>
      <c r="B770" s="103" t="s">
        <v>19</v>
      </c>
      <c r="C770" s="86"/>
      <c r="D770" s="86"/>
      <c r="E770" s="85">
        <f t="shared" si="11"/>
      </c>
      <c r="F770" s="86"/>
    </row>
    <row r="771" spans="1:6" ht="19.5" customHeight="1">
      <c r="A771" s="100" t="s">
        <v>2173</v>
      </c>
      <c r="B771" s="103" t="s">
        <v>576</v>
      </c>
      <c r="C771" s="86"/>
      <c r="D771" s="86"/>
      <c r="E771" s="85">
        <f t="shared" si="11"/>
      </c>
      <c r="F771" s="86"/>
    </row>
    <row r="772" spans="1:6" ht="19.5" customHeight="1">
      <c r="A772" s="144" t="s">
        <v>2174</v>
      </c>
      <c r="B772" s="147" t="s">
        <v>577</v>
      </c>
      <c r="C772" s="86"/>
      <c r="D772" s="86"/>
      <c r="E772" s="85">
        <f t="shared" si="11"/>
      </c>
      <c r="F772" s="106"/>
    </row>
    <row r="773" spans="1:6" ht="19.5" customHeight="1">
      <c r="A773" s="97" t="s">
        <v>2175</v>
      </c>
      <c r="B773" s="98" t="s">
        <v>578</v>
      </c>
      <c r="C773" s="85">
        <f>SUM(C774,C785,C786,C789,C790,C791)</f>
        <v>6470</v>
      </c>
      <c r="D773" s="85"/>
      <c r="E773" s="85">
        <f aca="true" t="shared" si="12" ref="E773:E836">IF(C773=0,"",ROUND(D773/C773*100,1))</f>
        <v>0</v>
      </c>
      <c r="F773" s="106"/>
    </row>
    <row r="774" spans="1:6" ht="19.5" customHeight="1">
      <c r="A774" s="97" t="s">
        <v>2176</v>
      </c>
      <c r="B774" s="98" t="s">
        <v>579</v>
      </c>
      <c r="C774" s="85">
        <f>SUM(C775:C784)</f>
        <v>0</v>
      </c>
      <c r="D774" s="85">
        <f>SUM(D775:D784)</f>
        <v>0</v>
      </c>
      <c r="E774" s="85">
        <f t="shared" si="12"/>
      </c>
      <c r="F774" s="106"/>
    </row>
    <row r="775" spans="1:6" ht="19.5" customHeight="1">
      <c r="A775" s="100" t="s">
        <v>2177</v>
      </c>
      <c r="B775" s="103" t="s">
        <v>10</v>
      </c>
      <c r="C775" s="86"/>
      <c r="D775" s="86"/>
      <c r="E775" s="85">
        <f t="shared" si="12"/>
      </c>
      <c r="F775" s="86"/>
    </row>
    <row r="776" spans="1:6" ht="19.5" customHeight="1">
      <c r="A776" s="100" t="s">
        <v>2178</v>
      </c>
      <c r="B776" s="103" t="s">
        <v>11</v>
      </c>
      <c r="C776" s="86"/>
      <c r="D776" s="86"/>
      <c r="E776" s="85">
        <f t="shared" si="12"/>
      </c>
      <c r="F776" s="86"/>
    </row>
    <row r="777" spans="1:6" ht="19.5" customHeight="1">
      <c r="A777" s="100" t="s">
        <v>2179</v>
      </c>
      <c r="B777" s="103" t="s">
        <v>12</v>
      </c>
      <c r="C777" s="86"/>
      <c r="D777" s="86"/>
      <c r="E777" s="85">
        <f t="shared" si="12"/>
      </c>
      <c r="F777" s="86"/>
    </row>
    <row r="778" spans="1:6" ht="19.5" customHeight="1">
      <c r="A778" s="100" t="s">
        <v>2180</v>
      </c>
      <c r="B778" s="103" t="s">
        <v>580</v>
      </c>
      <c r="C778" s="86"/>
      <c r="D778" s="86"/>
      <c r="E778" s="85">
        <f t="shared" si="12"/>
      </c>
      <c r="F778" s="86"/>
    </row>
    <row r="779" spans="1:6" ht="19.5" customHeight="1">
      <c r="A779" s="104" t="s">
        <v>2181</v>
      </c>
      <c r="B779" s="110" t="s">
        <v>581</v>
      </c>
      <c r="C779" s="86"/>
      <c r="D779" s="86"/>
      <c r="E779" s="85">
        <f t="shared" si="12"/>
      </c>
      <c r="F779" s="86"/>
    </row>
    <row r="780" spans="1:6" ht="19.5" customHeight="1">
      <c r="A780" s="100" t="s">
        <v>2182</v>
      </c>
      <c r="B780" s="103" t="s">
        <v>582</v>
      </c>
      <c r="C780" s="86"/>
      <c r="D780" s="86"/>
      <c r="E780" s="85">
        <f t="shared" si="12"/>
      </c>
      <c r="F780" s="86"/>
    </row>
    <row r="781" spans="1:6" ht="19.5" customHeight="1">
      <c r="A781" s="100" t="s">
        <v>2183</v>
      </c>
      <c r="B781" s="103" t="s">
        <v>583</v>
      </c>
      <c r="C781" s="86"/>
      <c r="D781" s="86"/>
      <c r="E781" s="85">
        <f t="shared" si="12"/>
      </c>
      <c r="F781" s="86"/>
    </row>
    <row r="782" spans="1:6" ht="19.5" customHeight="1">
      <c r="A782" s="100" t="s">
        <v>2184</v>
      </c>
      <c r="B782" s="103" t="s">
        <v>584</v>
      </c>
      <c r="C782" s="86"/>
      <c r="D782" s="86"/>
      <c r="E782" s="85">
        <f t="shared" si="12"/>
      </c>
      <c r="F782" s="86"/>
    </row>
    <row r="783" spans="1:6" ht="19.5" customHeight="1">
      <c r="A783" s="100" t="s">
        <v>2185</v>
      </c>
      <c r="B783" s="103" t="s">
        <v>585</v>
      </c>
      <c r="C783" s="86"/>
      <c r="D783" s="86"/>
      <c r="E783" s="85">
        <f t="shared" si="12"/>
      </c>
      <c r="F783" s="86"/>
    </row>
    <row r="784" spans="1:6" ht="19.5" customHeight="1">
      <c r="A784" s="100" t="s">
        <v>2186</v>
      </c>
      <c r="B784" s="103" t="s">
        <v>586</v>
      </c>
      <c r="C784" s="86"/>
      <c r="D784" s="86"/>
      <c r="E784" s="85">
        <f t="shared" si="12"/>
      </c>
      <c r="F784" s="86"/>
    </row>
    <row r="785" spans="1:6" ht="19.5" customHeight="1">
      <c r="A785" s="144" t="s">
        <v>2187</v>
      </c>
      <c r="B785" s="147" t="s">
        <v>587</v>
      </c>
      <c r="C785" s="86"/>
      <c r="D785" s="86"/>
      <c r="E785" s="85">
        <f t="shared" si="12"/>
      </c>
      <c r="F785" s="106"/>
    </row>
    <row r="786" spans="1:6" ht="19.5" customHeight="1">
      <c r="A786" s="97" t="s">
        <v>2188</v>
      </c>
      <c r="B786" s="98" t="s">
        <v>588</v>
      </c>
      <c r="C786" s="85">
        <f>SUM(C787:C788)</f>
        <v>0</v>
      </c>
      <c r="D786" s="85">
        <f>SUM(D787:D788)</f>
        <v>0</v>
      </c>
      <c r="E786" s="85">
        <f t="shared" si="12"/>
      </c>
      <c r="F786" s="106"/>
    </row>
    <row r="787" spans="1:6" ht="19.5" customHeight="1">
      <c r="A787" s="100" t="s">
        <v>2189</v>
      </c>
      <c r="B787" s="103" t="s">
        <v>589</v>
      </c>
      <c r="C787" s="86"/>
      <c r="D787" s="86"/>
      <c r="E787" s="85">
        <f t="shared" si="12"/>
      </c>
      <c r="F787" s="86"/>
    </row>
    <row r="788" spans="1:6" ht="19.5" customHeight="1">
      <c r="A788" s="100" t="s">
        <v>2190</v>
      </c>
      <c r="B788" s="103" t="s">
        <v>590</v>
      </c>
      <c r="C788" s="86"/>
      <c r="D788" s="86"/>
      <c r="E788" s="85">
        <f t="shared" si="12"/>
      </c>
      <c r="F788" s="86"/>
    </row>
    <row r="789" spans="1:6" ht="19.5" customHeight="1">
      <c r="A789" s="144" t="s">
        <v>2191</v>
      </c>
      <c r="B789" s="147" t="s">
        <v>591</v>
      </c>
      <c r="C789" s="86">
        <v>492</v>
      </c>
      <c r="D789" s="86">
        <v>530</v>
      </c>
      <c r="E789" s="85">
        <f t="shared" si="12"/>
        <v>107.7</v>
      </c>
      <c r="F789" s="106"/>
    </row>
    <row r="790" spans="1:6" ht="19.5" customHeight="1">
      <c r="A790" s="144" t="s">
        <v>2192</v>
      </c>
      <c r="B790" s="147" t="s">
        <v>592</v>
      </c>
      <c r="C790" s="86"/>
      <c r="D790" s="86"/>
      <c r="E790" s="85">
        <f t="shared" si="12"/>
      </c>
      <c r="F790" s="106"/>
    </row>
    <row r="791" spans="1:6" ht="19.5" customHeight="1">
      <c r="A791" s="144" t="s">
        <v>2193</v>
      </c>
      <c r="B791" s="147" t="s">
        <v>593</v>
      </c>
      <c r="C791" s="86">
        <v>5978</v>
      </c>
      <c r="D791" s="86">
        <v>6350</v>
      </c>
      <c r="E791" s="85">
        <f t="shared" si="12"/>
        <v>106.2</v>
      </c>
      <c r="F791" s="106"/>
    </row>
    <row r="792" spans="1:6" ht="19.5" customHeight="1">
      <c r="A792" s="97" t="s">
        <v>2194</v>
      </c>
      <c r="B792" s="98" t="s">
        <v>594</v>
      </c>
      <c r="C792" s="85">
        <f>SUM(C793,C819,C844,C872,C883,C890,C897,C900)</f>
        <v>1933</v>
      </c>
      <c r="D792" s="85">
        <f>SUM(D793,D819,D844,D872,D883,D890,D897,D900)</f>
        <v>1855</v>
      </c>
      <c r="E792" s="85">
        <f t="shared" si="12"/>
        <v>96</v>
      </c>
      <c r="F792" s="106"/>
    </row>
    <row r="793" spans="1:6" ht="19.5" customHeight="1">
      <c r="A793" s="97" t="s">
        <v>2195</v>
      </c>
      <c r="B793" s="98" t="s">
        <v>595</v>
      </c>
      <c r="C793" s="85">
        <f>SUM(C794:C818)</f>
        <v>1060</v>
      </c>
      <c r="D793" s="85">
        <f>SUM(D794:D818)</f>
        <v>1120</v>
      </c>
      <c r="E793" s="85">
        <f t="shared" si="12"/>
        <v>105.7</v>
      </c>
      <c r="F793" s="106"/>
    </row>
    <row r="794" spans="1:6" ht="19.5" customHeight="1">
      <c r="A794" s="100" t="s">
        <v>2196</v>
      </c>
      <c r="B794" s="103" t="s">
        <v>10</v>
      </c>
      <c r="C794" s="86"/>
      <c r="D794" s="86"/>
      <c r="E794" s="85">
        <f t="shared" si="12"/>
      </c>
      <c r="F794" s="86"/>
    </row>
    <row r="795" spans="1:6" ht="19.5" customHeight="1">
      <c r="A795" s="100" t="s">
        <v>2197</v>
      </c>
      <c r="B795" s="103" t="s">
        <v>11</v>
      </c>
      <c r="C795" s="86"/>
      <c r="D795" s="86"/>
      <c r="E795" s="85">
        <f t="shared" si="12"/>
      </c>
      <c r="F795" s="86"/>
    </row>
    <row r="796" spans="1:6" ht="19.5" customHeight="1">
      <c r="A796" s="100" t="s">
        <v>2198</v>
      </c>
      <c r="B796" s="103" t="s">
        <v>12</v>
      </c>
      <c r="C796" s="86"/>
      <c r="D796" s="86"/>
      <c r="E796" s="85">
        <f t="shared" si="12"/>
      </c>
      <c r="F796" s="86"/>
    </row>
    <row r="797" spans="1:6" ht="19.5" customHeight="1">
      <c r="A797" s="100" t="s">
        <v>2199</v>
      </c>
      <c r="B797" s="103" t="s">
        <v>19</v>
      </c>
      <c r="C797" s="86"/>
      <c r="D797" s="86"/>
      <c r="E797" s="85">
        <f t="shared" si="12"/>
      </c>
      <c r="F797" s="86"/>
    </row>
    <row r="798" spans="1:6" ht="19.5" customHeight="1">
      <c r="A798" s="100" t="s">
        <v>2200</v>
      </c>
      <c r="B798" s="103" t="s">
        <v>596</v>
      </c>
      <c r="C798" s="86"/>
      <c r="D798" s="86"/>
      <c r="E798" s="85">
        <f t="shared" si="12"/>
      </c>
      <c r="F798" s="86"/>
    </row>
    <row r="799" spans="1:6" ht="19.5" customHeight="1">
      <c r="A799" s="100" t="s">
        <v>2201</v>
      </c>
      <c r="B799" s="103" t="s">
        <v>597</v>
      </c>
      <c r="C799" s="86"/>
      <c r="D799" s="86"/>
      <c r="E799" s="85">
        <f t="shared" si="12"/>
      </c>
      <c r="F799" s="86"/>
    </row>
    <row r="800" spans="1:6" ht="19.5" customHeight="1">
      <c r="A800" s="100" t="s">
        <v>2202</v>
      </c>
      <c r="B800" s="103" t="s">
        <v>598</v>
      </c>
      <c r="C800" s="86">
        <v>35</v>
      </c>
      <c r="D800" s="86">
        <v>35</v>
      </c>
      <c r="E800" s="85">
        <f t="shared" si="12"/>
        <v>100</v>
      </c>
      <c r="F800" s="86"/>
    </row>
    <row r="801" spans="1:6" ht="19.5" customHeight="1">
      <c r="A801" s="100" t="s">
        <v>2203</v>
      </c>
      <c r="B801" s="103" t="s">
        <v>599</v>
      </c>
      <c r="C801" s="86"/>
      <c r="D801" s="86"/>
      <c r="E801" s="85">
        <f t="shared" si="12"/>
      </c>
      <c r="F801" s="86"/>
    </row>
    <row r="802" spans="1:6" ht="19.5" customHeight="1">
      <c r="A802" s="100" t="s">
        <v>2204</v>
      </c>
      <c r="B802" s="103" t="s">
        <v>600</v>
      </c>
      <c r="C802" s="86"/>
      <c r="D802" s="86"/>
      <c r="E802" s="85">
        <f t="shared" si="12"/>
      </c>
      <c r="F802" s="86"/>
    </row>
    <row r="803" spans="1:6" ht="19.5" customHeight="1">
      <c r="A803" s="100" t="s">
        <v>2205</v>
      </c>
      <c r="B803" s="103" t="s">
        <v>601</v>
      </c>
      <c r="C803" s="86"/>
      <c r="D803" s="86"/>
      <c r="E803" s="85">
        <f t="shared" si="12"/>
      </c>
      <c r="F803" s="86"/>
    </row>
    <row r="804" spans="1:6" ht="19.5" customHeight="1">
      <c r="A804" s="100" t="s">
        <v>2206</v>
      </c>
      <c r="B804" s="103" t="s">
        <v>602</v>
      </c>
      <c r="C804" s="86"/>
      <c r="D804" s="86"/>
      <c r="E804" s="85">
        <f t="shared" si="12"/>
      </c>
      <c r="F804" s="86"/>
    </row>
    <row r="805" spans="1:6" ht="19.5" customHeight="1">
      <c r="A805" s="100" t="s">
        <v>2207</v>
      </c>
      <c r="B805" s="103" t="s">
        <v>603</v>
      </c>
      <c r="C805" s="86"/>
      <c r="D805" s="86"/>
      <c r="E805" s="85">
        <f t="shared" si="12"/>
      </c>
      <c r="F805" s="86"/>
    </row>
    <row r="806" spans="1:6" ht="19.5" customHeight="1">
      <c r="A806" s="100" t="s">
        <v>2208</v>
      </c>
      <c r="B806" s="103" t="s">
        <v>604</v>
      </c>
      <c r="C806" s="86"/>
      <c r="D806" s="86"/>
      <c r="E806" s="85">
        <f t="shared" si="12"/>
      </c>
      <c r="F806" s="86"/>
    </row>
    <row r="807" spans="1:6" ht="19.5" customHeight="1">
      <c r="A807" s="100" t="s">
        <v>2209</v>
      </c>
      <c r="B807" s="103" t="s">
        <v>605</v>
      </c>
      <c r="C807" s="86"/>
      <c r="D807" s="86"/>
      <c r="E807" s="85">
        <f t="shared" si="12"/>
      </c>
      <c r="F807" s="86"/>
    </row>
    <row r="808" spans="1:6" ht="19.5" customHeight="1">
      <c r="A808" s="100" t="s">
        <v>2210</v>
      </c>
      <c r="B808" s="103" t="s">
        <v>606</v>
      </c>
      <c r="C808" s="86"/>
      <c r="D808" s="86"/>
      <c r="E808" s="85">
        <f t="shared" si="12"/>
      </c>
      <c r="F808" s="86"/>
    </row>
    <row r="809" spans="1:6" ht="19.5" customHeight="1">
      <c r="A809" s="100" t="s">
        <v>2211</v>
      </c>
      <c r="B809" s="103" t="s">
        <v>607</v>
      </c>
      <c r="C809" s="86"/>
      <c r="D809" s="86"/>
      <c r="E809" s="85">
        <f t="shared" si="12"/>
      </c>
      <c r="F809" s="86"/>
    </row>
    <row r="810" spans="1:6" ht="19.5" customHeight="1">
      <c r="A810" s="100" t="s">
        <v>2212</v>
      </c>
      <c r="B810" s="103" t="s">
        <v>608</v>
      </c>
      <c r="C810" s="86"/>
      <c r="D810" s="86"/>
      <c r="E810" s="85">
        <f t="shared" si="12"/>
      </c>
      <c r="F810" s="86"/>
    </row>
    <row r="811" spans="1:6" ht="19.5" customHeight="1">
      <c r="A811" s="100" t="s">
        <v>2213</v>
      </c>
      <c r="B811" s="103" t="s">
        <v>609</v>
      </c>
      <c r="C811" s="86"/>
      <c r="D811" s="86"/>
      <c r="E811" s="85">
        <f t="shared" si="12"/>
      </c>
      <c r="F811" s="86"/>
    </row>
    <row r="812" spans="1:6" ht="19.5" customHeight="1">
      <c r="A812" s="100" t="s">
        <v>2214</v>
      </c>
      <c r="B812" s="103" t="s">
        <v>610</v>
      </c>
      <c r="C812" s="86"/>
      <c r="D812" s="86"/>
      <c r="E812" s="85">
        <f t="shared" si="12"/>
      </c>
      <c r="F812" s="86"/>
    </row>
    <row r="813" spans="1:6" ht="19.5" customHeight="1">
      <c r="A813" s="100" t="s">
        <v>2215</v>
      </c>
      <c r="B813" s="103" t="s">
        <v>611</v>
      </c>
      <c r="C813" s="86"/>
      <c r="D813" s="86"/>
      <c r="E813" s="85">
        <f t="shared" si="12"/>
      </c>
      <c r="F813" s="86"/>
    </row>
    <row r="814" spans="1:6" ht="19.5" customHeight="1">
      <c r="A814" s="100" t="s">
        <v>2216</v>
      </c>
      <c r="B814" s="103" t="s">
        <v>612</v>
      </c>
      <c r="C814" s="86">
        <v>378</v>
      </c>
      <c r="D814" s="86">
        <v>400</v>
      </c>
      <c r="E814" s="85">
        <f t="shared" si="12"/>
        <v>105.8</v>
      </c>
      <c r="F814" s="86"/>
    </row>
    <row r="815" spans="1:6" ht="19.5" customHeight="1">
      <c r="A815" s="100" t="s">
        <v>2217</v>
      </c>
      <c r="B815" s="103" t="s">
        <v>613</v>
      </c>
      <c r="C815" s="86"/>
      <c r="D815" s="86"/>
      <c r="E815" s="85">
        <f t="shared" si="12"/>
      </c>
      <c r="F815" s="86"/>
    </row>
    <row r="816" spans="1:6" ht="19.5" customHeight="1">
      <c r="A816" s="100" t="s">
        <v>2218</v>
      </c>
      <c r="B816" s="103" t="s">
        <v>614</v>
      </c>
      <c r="C816" s="86"/>
      <c r="D816" s="86"/>
      <c r="E816" s="85">
        <f t="shared" si="12"/>
      </c>
      <c r="F816" s="86"/>
    </row>
    <row r="817" spans="1:6" ht="19.5" customHeight="1">
      <c r="A817" s="100" t="s">
        <v>2219</v>
      </c>
      <c r="B817" s="103" t="s">
        <v>615</v>
      </c>
      <c r="C817" s="86">
        <v>3</v>
      </c>
      <c r="D817" s="86">
        <v>5</v>
      </c>
      <c r="E817" s="85">
        <f t="shared" si="12"/>
        <v>166.7</v>
      </c>
      <c r="F817" s="86"/>
    </row>
    <row r="818" spans="1:6" ht="19.5" customHeight="1">
      <c r="A818" s="100" t="s">
        <v>2220</v>
      </c>
      <c r="B818" s="103" t="s">
        <v>616</v>
      </c>
      <c r="C818" s="86">
        <v>644</v>
      </c>
      <c r="D818" s="86">
        <v>680</v>
      </c>
      <c r="E818" s="85">
        <f t="shared" si="12"/>
        <v>105.6</v>
      </c>
      <c r="F818" s="86"/>
    </row>
    <row r="819" spans="1:6" ht="19.5" customHeight="1">
      <c r="A819" s="97" t="s">
        <v>2221</v>
      </c>
      <c r="B819" s="98" t="s">
        <v>617</v>
      </c>
      <c r="C819" s="85">
        <f>SUM(C820:C843)</f>
        <v>8</v>
      </c>
      <c r="D819" s="85">
        <f>SUM(D820:D843)</f>
        <v>0</v>
      </c>
      <c r="E819" s="85">
        <f t="shared" si="12"/>
        <v>0</v>
      </c>
      <c r="F819" s="106"/>
    </row>
    <row r="820" spans="1:6" ht="19.5" customHeight="1">
      <c r="A820" s="100" t="s">
        <v>2222</v>
      </c>
      <c r="B820" s="103" t="s">
        <v>10</v>
      </c>
      <c r="C820" s="86"/>
      <c r="D820" s="86"/>
      <c r="E820" s="85">
        <f t="shared" si="12"/>
      </c>
      <c r="F820" s="86"/>
    </row>
    <row r="821" spans="1:6" ht="19.5" customHeight="1">
      <c r="A821" s="100" t="s">
        <v>2223</v>
      </c>
      <c r="B821" s="103" t="s">
        <v>11</v>
      </c>
      <c r="C821" s="86"/>
      <c r="D821" s="86"/>
      <c r="E821" s="85">
        <f t="shared" si="12"/>
      </c>
      <c r="F821" s="86"/>
    </row>
    <row r="822" spans="1:6" ht="19.5" customHeight="1">
      <c r="A822" s="100" t="s">
        <v>2224</v>
      </c>
      <c r="B822" s="103" t="s">
        <v>12</v>
      </c>
      <c r="C822" s="86"/>
      <c r="D822" s="86"/>
      <c r="E822" s="85">
        <f t="shared" si="12"/>
      </c>
      <c r="F822" s="86"/>
    </row>
    <row r="823" spans="1:6" ht="19.5" customHeight="1">
      <c r="A823" s="100" t="s">
        <v>2225</v>
      </c>
      <c r="B823" s="103" t="s">
        <v>618</v>
      </c>
      <c r="C823" s="86"/>
      <c r="D823" s="86"/>
      <c r="E823" s="85">
        <f t="shared" si="12"/>
      </c>
      <c r="F823" s="86"/>
    </row>
    <row r="824" spans="1:6" ht="19.5" customHeight="1">
      <c r="A824" s="100" t="s">
        <v>2226</v>
      </c>
      <c r="B824" s="103" t="s">
        <v>619</v>
      </c>
      <c r="C824" s="86"/>
      <c r="D824" s="86"/>
      <c r="E824" s="85">
        <f t="shared" si="12"/>
      </c>
      <c r="F824" s="86"/>
    </row>
    <row r="825" spans="1:6" ht="19.5" customHeight="1">
      <c r="A825" s="100" t="s">
        <v>2227</v>
      </c>
      <c r="B825" s="103" t="s">
        <v>620</v>
      </c>
      <c r="C825" s="86"/>
      <c r="D825" s="86"/>
      <c r="E825" s="85">
        <f t="shared" si="12"/>
      </c>
      <c r="F825" s="86"/>
    </row>
    <row r="826" spans="1:6" ht="19.5" customHeight="1">
      <c r="A826" s="100" t="s">
        <v>2228</v>
      </c>
      <c r="B826" s="103" t="s">
        <v>621</v>
      </c>
      <c r="C826" s="86"/>
      <c r="D826" s="86"/>
      <c r="E826" s="85">
        <f t="shared" si="12"/>
      </c>
      <c r="F826" s="86"/>
    </row>
    <row r="827" spans="1:6" ht="19.5" customHeight="1">
      <c r="A827" s="100" t="s">
        <v>2229</v>
      </c>
      <c r="B827" s="103" t="s">
        <v>622</v>
      </c>
      <c r="C827" s="86"/>
      <c r="D827" s="86"/>
      <c r="E827" s="85">
        <f t="shared" si="12"/>
      </c>
      <c r="F827" s="86"/>
    </row>
    <row r="828" spans="1:6" ht="19.5" customHeight="1">
      <c r="A828" s="100" t="s">
        <v>2230</v>
      </c>
      <c r="B828" s="103" t="s">
        <v>623</v>
      </c>
      <c r="C828" s="86"/>
      <c r="D828" s="86"/>
      <c r="E828" s="85">
        <f t="shared" si="12"/>
      </c>
      <c r="F828" s="86"/>
    </row>
    <row r="829" spans="1:6" ht="19.5" customHeight="1">
      <c r="A829" s="100" t="s">
        <v>2231</v>
      </c>
      <c r="B829" s="103" t="s">
        <v>624</v>
      </c>
      <c r="C829" s="86"/>
      <c r="D829" s="86"/>
      <c r="E829" s="85">
        <f t="shared" si="12"/>
      </c>
      <c r="F829" s="86"/>
    </row>
    <row r="830" spans="1:6" ht="19.5" customHeight="1">
      <c r="A830" s="100" t="s">
        <v>2232</v>
      </c>
      <c r="B830" s="103" t="s">
        <v>625</v>
      </c>
      <c r="C830" s="86"/>
      <c r="D830" s="86"/>
      <c r="E830" s="85">
        <f t="shared" si="12"/>
      </c>
      <c r="F830" s="86"/>
    </row>
    <row r="831" spans="1:6" ht="19.5" customHeight="1">
      <c r="A831" s="100" t="s">
        <v>2233</v>
      </c>
      <c r="B831" s="103" t="s">
        <v>626</v>
      </c>
      <c r="C831" s="86"/>
      <c r="D831" s="86"/>
      <c r="E831" s="85">
        <f t="shared" si="12"/>
      </c>
      <c r="F831" s="86"/>
    </row>
    <row r="832" spans="1:6" ht="19.5" customHeight="1">
      <c r="A832" s="100" t="s">
        <v>2234</v>
      </c>
      <c r="B832" s="103" t="s">
        <v>627</v>
      </c>
      <c r="C832" s="86"/>
      <c r="D832" s="86"/>
      <c r="E832" s="85">
        <f t="shared" si="12"/>
      </c>
      <c r="F832" s="86"/>
    </row>
    <row r="833" spans="1:6" ht="19.5" customHeight="1">
      <c r="A833" s="100" t="s">
        <v>2235</v>
      </c>
      <c r="B833" s="103" t="s">
        <v>628</v>
      </c>
      <c r="C833" s="86"/>
      <c r="D833" s="86"/>
      <c r="E833" s="85">
        <f t="shared" si="12"/>
      </c>
      <c r="F833" s="86"/>
    </row>
    <row r="834" spans="1:6" ht="19.5" customHeight="1">
      <c r="A834" s="100" t="s">
        <v>2236</v>
      </c>
      <c r="B834" s="103" t="s">
        <v>629</v>
      </c>
      <c r="C834" s="86"/>
      <c r="D834" s="86"/>
      <c r="E834" s="85">
        <f t="shared" si="12"/>
      </c>
      <c r="F834" s="86"/>
    </row>
    <row r="835" spans="1:6" ht="19.5" customHeight="1">
      <c r="A835" s="100" t="s">
        <v>2237</v>
      </c>
      <c r="B835" s="103" t="s">
        <v>630</v>
      </c>
      <c r="C835" s="86"/>
      <c r="D835" s="86"/>
      <c r="E835" s="85">
        <f t="shared" si="12"/>
      </c>
      <c r="F835" s="86"/>
    </row>
    <row r="836" spans="1:6" ht="19.5" customHeight="1">
      <c r="A836" s="100" t="s">
        <v>2238</v>
      </c>
      <c r="B836" s="103" t="s">
        <v>631</v>
      </c>
      <c r="C836" s="86"/>
      <c r="D836" s="86"/>
      <c r="E836" s="85">
        <f t="shared" si="12"/>
      </c>
      <c r="F836" s="86"/>
    </row>
    <row r="837" spans="1:6" ht="19.5" customHeight="1">
      <c r="A837" s="100" t="s">
        <v>2239</v>
      </c>
      <c r="B837" s="103" t="s">
        <v>632</v>
      </c>
      <c r="C837" s="86"/>
      <c r="D837" s="86"/>
      <c r="E837" s="85">
        <f aca="true" t="shared" si="13" ref="E837:E900">IF(C837=0,"",ROUND(D837/C837*100,1))</f>
      </c>
      <c r="F837" s="86"/>
    </row>
    <row r="838" spans="1:6" ht="19.5" customHeight="1">
      <c r="A838" s="100" t="s">
        <v>2240</v>
      </c>
      <c r="B838" s="103" t="s">
        <v>633</v>
      </c>
      <c r="C838" s="86"/>
      <c r="D838" s="86"/>
      <c r="E838" s="85">
        <f t="shared" si="13"/>
      </c>
      <c r="F838" s="86"/>
    </row>
    <row r="839" spans="1:6" ht="19.5" customHeight="1">
      <c r="A839" s="100" t="s">
        <v>2241</v>
      </c>
      <c r="B839" s="103" t="s">
        <v>634</v>
      </c>
      <c r="C839" s="86"/>
      <c r="D839" s="86"/>
      <c r="E839" s="85">
        <f t="shared" si="13"/>
      </c>
      <c r="F839" s="86"/>
    </row>
    <row r="840" spans="1:6" ht="19.5" customHeight="1">
      <c r="A840" s="100" t="s">
        <v>2242</v>
      </c>
      <c r="B840" s="103" t="s">
        <v>635</v>
      </c>
      <c r="C840" s="86"/>
      <c r="D840" s="86"/>
      <c r="E840" s="85">
        <f t="shared" si="13"/>
      </c>
      <c r="F840" s="86"/>
    </row>
    <row r="841" spans="1:6" ht="19.5" customHeight="1">
      <c r="A841" s="100" t="s">
        <v>2243</v>
      </c>
      <c r="B841" s="103" t="s">
        <v>636</v>
      </c>
      <c r="C841" s="86"/>
      <c r="D841" s="86"/>
      <c r="E841" s="85">
        <f t="shared" si="13"/>
      </c>
      <c r="F841" s="86"/>
    </row>
    <row r="842" spans="1:6" ht="19.5" customHeight="1">
      <c r="A842" s="100" t="s">
        <v>2244</v>
      </c>
      <c r="B842" s="103" t="s">
        <v>602</v>
      </c>
      <c r="C842" s="86"/>
      <c r="D842" s="86"/>
      <c r="E842" s="85">
        <f t="shared" si="13"/>
      </c>
      <c r="F842" s="86"/>
    </row>
    <row r="843" spans="1:6" ht="19.5" customHeight="1">
      <c r="A843" s="100" t="s">
        <v>2245</v>
      </c>
      <c r="B843" s="103" t="s">
        <v>637</v>
      </c>
      <c r="C843" s="86">
        <v>8</v>
      </c>
      <c r="D843" s="86"/>
      <c r="E843" s="85">
        <f t="shared" si="13"/>
        <v>0</v>
      </c>
      <c r="F843" s="86"/>
    </row>
    <row r="844" spans="1:6" ht="19.5" customHeight="1">
      <c r="A844" s="97" t="s">
        <v>2246</v>
      </c>
      <c r="B844" s="98" t="s">
        <v>638</v>
      </c>
      <c r="C844" s="85">
        <f>SUM(C845:C871)</f>
        <v>1</v>
      </c>
      <c r="D844" s="85">
        <f>SUM(D845:D871)</f>
        <v>5</v>
      </c>
      <c r="E844" s="85">
        <f t="shared" si="13"/>
        <v>500</v>
      </c>
      <c r="F844" s="106"/>
    </row>
    <row r="845" spans="1:6" ht="19.5" customHeight="1">
      <c r="A845" s="100" t="s">
        <v>2247</v>
      </c>
      <c r="B845" s="103" t="s">
        <v>10</v>
      </c>
      <c r="C845" s="86"/>
      <c r="D845" s="86"/>
      <c r="E845" s="85">
        <f t="shared" si="13"/>
      </c>
      <c r="F845" s="86"/>
    </row>
    <row r="846" spans="1:6" ht="19.5" customHeight="1">
      <c r="A846" s="100" t="s">
        <v>2248</v>
      </c>
      <c r="B846" s="103" t="s">
        <v>11</v>
      </c>
      <c r="C846" s="86"/>
      <c r="D846" s="86"/>
      <c r="E846" s="85">
        <f t="shared" si="13"/>
      </c>
      <c r="F846" s="86"/>
    </row>
    <row r="847" spans="1:6" ht="19.5" customHeight="1">
      <c r="A847" s="100" t="s">
        <v>2249</v>
      </c>
      <c r="B847" s="103" t="s">
        <v>12</v>
      </c>
      <c r="C847" s="86"/>
      <c r="D847" s="86"/>
      <c r="E847" s="85">
        <f t="shared" si="13"/>
      </c>
      <c r="F847" s="86"/>
    </row>
    <row r="848" spans="1:6" ht="19.5" customHeight="1">
      <c r="A848" s="100" t="s">
        <v>2250</v>
      </c>
      <c r="B848" s="103" t="s">
        <v>639</v>
      </c>
      <c r="C848" s="86"/>
      <c r="D848" s="86"/>
      <c r="E848" s="85">
        <f t="shared" si="13"/>
      </c>
      <c r="F848" s="86"/>
    </row>
    <row r="849" spans="1:6" ht="19.5" customHeight="1">
      <c r="A849" s="100" t="s">
        <v>2251</v>
      </c>
      <c r="B849" s="103" t="s">
        <v>640</v>
      </c>
      <c r="C849" s="86"/>
      <c r="D849" s="86"/>
      <c r="E849" s="85">
        <f t="shared" si="13"/>
      </c>
      <c r="F849" s="86"/>
    </row>
    <row r="850" spans="1:6" ht="19.5" customHeight="1">
      <c r="A850" s="100" t="s">
        <v>2252</v>
      </c>
      <c r="B850" s="103" t="s">
        <v>641</v>
      </c>
      <c r="C850" s="86"/>
      <c r="D850" s="86"/>
      <c r="E850" s="85">
        <f t="shared" si="13"/>
      </c>
      <c r="F850" s="86"/>
    </row>
    <row r="851" spans="1:6" ht="19.5" customHeight="1">
      <c r="A851" s="100" t="s">
        <v>2253</v>
      </c>
      <c r="B851" s="103" t="s">
        <v>642</v>
      </c>
      <c r="C851" s="86"/>
      <c r="D851" s="86"/>
      <c r="E851" s="85">
        <f t="shared" si="13"/>
      </c>
      <c r="F851" s="86"/>
    </row>
    <row r="852" spans="1:6" ht="19.5" customHeight="1">
      <c r="A852" s="100" t="s">
        <v>2254</v>
      </c>
      <c r="B852" s="103" t="s">
        <v>643</v>
      </c>
      <c r="C852" s="86"/>
      <c r="D852" s="86"/>
      <c r="E852" s="85">
        <f t="shared" si="13"/>
      </c>
      <c r="F852" s="86"/>
    </row>
    <row r="853" spans="1:6" ht="19.5" customHeight="1">
      <c r="A853" s="100" t="s">
        <v>2255</v>
      </c>
      <c r="B853" s="103" t="s">
        <v>644</v>
      </c>
      <c r="C853" s="86"/>
      <c r="D853" s="86"/>
      <c r="E853" s="85">
        <f t="shared" si="13"/>
      </c>
      <c r="F853" s="86"/>
    </row>
    <row r="854" spans="1:6" ht="19.5" customHeight="1">
      <c r="A854" s="100" t="s">
        <v>2256</v>
      </c>
      <c r="B854" s="103" t="s">
        <v>645</v>
      </c>
      <c r="C854" s="86"/>
      <c r="D854" s="86"/>
      <c r="E854" s="85">
        <f t="shared" si="13"/>
      </c>
      <c r="F854" s="86"/>
    </row>
    <row r="855" spans="1:6" ht="19.5" customHeight="1">
      <c r="A855" s="100" t="s">
        <v>2257</v>
      </c>
      <c r="B855" s="103" t="s">
        <v>646</v>
      </c>
      <c r="C855" s="86"/>
      <c r="D855" s="86"/>
      <c r="E855" s="85">
        <f t="shared" si="13"/>
      </c>
      <c r="F855" s="86"/>
    </row>
    <row r="856" spans="1:6" ht="19.5" customHeight="1">
      <c r="A856" s="100" t="s">
        <v>2258</v>
      </c>
      <c r="B856" s="103" t="s">
        <v>647</v>
      </c>
      <c r="C856" s="86"/>
      <c r="D856" s="86"/>
      <c r="E856" s="85">
        <f t="shared" si="13"/>
      </c>
      <c r="F856" s="86"/>
    </row>
    <row r="857" spans="1:6" ht="19.5" customHeight="1">
      <c r="A857" s="100" t="s">
        <v>2259</v>
      </c>
      <c r="B857" s="103" t="s">
        <v>648</v>
      </c>
      <c r="C857" s="86"/>
      <c r="D857" s="86"/>
      <c r="E857" s="85">
        <f t="shared" si="13"/>
      </c>
      <c r="F857" s="86"/>
    </row>
    <row r="858" spans="1:6" ht="19.5" customHeight="1">
      <c r="A858" s="100" t="s">
        <v>2260</v>
      </c>
      <c r="B858" s="103" t="s">
        <v>649</v>
      </c>
      <c r="C858" s="86"/>
      <c r="D858" s="86"/>
      <c r="E858" s="85">
        <f t="shared" si="13"/>
      </c>
      <c r="F858" s="86"/>
    </row>
    <row r="859" spans="1:6" ht="19.5" customHeight="1">
      <c r="A859" s="100" t="s">
        <v>2261</v>
      </c>
      <c r="B859" s="103" t="s">
        <v>650</v>
      </c>
      <c r="C859" s="86"/>
      <c r="D859" s="86"/>
      <c r="E859" s="85">
        <f t="shared" si="13"/>
      </c>
      <c r="F859" s="86"/>
    </row>
    <row r="860" spans="1:6" ht="19.5" customHeight="1">
      <c r="A860" s="100" t="s">
        <v>2262</v>
      </c>
      <c r="B860" s="103" t="s">
        <v>651</v>
      </c>
      <c r="C860" s="86"/>
      <c r="D860" s="86"/>
      <c r="E860" s="85">
        <f t="shared" si="13"/>
      </c>
      <c r="F860" s="86"/>
    </row>
    <row r="861" spans="1:6" ht="19.5" customHeight="1">
      <c r="A861" s="100" t="s">
        <v>2263</v>
      </c>
      <c r="B861" s="103" t="s">
        <v>652</v>
      </c>
      <c r="C861" s="86"/>
      <c r="D861" s="86"/>
      <c r="E861" s="85">
        <f t="shared" si="13"/>
      </c>
      <c r="F861" s="86"/>
    </row>
    <row r="862" spans="1:6" ht="19.5" customHeight="1">
      <c r="A862" s="100" t="s">
        <v>2264</v>
      </c>
      <c r="B862" s="103" t="s">
        <v>653</v>
      </c>
      <c r="C862" s="86"/>
      <c r="D862" s="86"/>
      <c r="E862" s="85">
        <f t="shared" si="13"/>
      </c>
      <c r="F862" s="86"/>
    </row>
    <row r="863" spans="1:6" ht="19.5" customHeight="1">
      <c r="A863" s="100" t="s">
        <v>2265</v>
      </c>
      <c r="B863" s="103" t="s">
        <v>654</v>
      </c>
      <c r="C863" s="86"/>
      <c r="D863" s="86"/>
      <c r="E863" s="85">
        <f t="shared" si="13"/>
      </c>
      <c r="F863" s="86"/>
    </row>
    <row r="864" spans="1:6" ht="19.5" customHeight="1">
      <c r="A864" s="100" t="s">
        <v>2266</v>
      </c>
      <c r="B864" s="103" t="s">
        <v>655</v>
      </c>
      <c r="C864" s="86"/>
      <c r="D864" s="86"/>
      <c r="E864" s="85">
        <f t="shared" si="13"/>
      </c>
      <c r="F864" s="86"/>
    </row>
    <row r="865" spans="1:6" ht="19.5" customHeight="1">
      <c r="A865" s="100" t="s">
        <v>2267</v>
      </c>
      <c r="B865" s="103" t="s">
        <v>656</v>
      </c>
      <c r="C865" s="86"/>
      <c r="D865" s="86"/>
      <c r="E865" s="85">
        <f t="shared" si="13"/>
      </c>
      <c r="F865" s="86"/>
    </row>
    <row r="866" spans="1:6" ht="19.5" customHeight="1">
      <c r="A866" s="100" t="s">
        <v>2268</v>
      </c>
      <c r="B866" s="103" t="s">
        <v>630</v>
      </c>
      <c r="C866" s="86"/>
      <c r="D866" s="86"/>
      <c r="E866" s="85">
        <f t="shared" si="13"/>
      </c>
      <c r="F866" s="86"/>
    </row>
    <row r="867" spans="1:6" ht="19.5" customHeight="1">
      <c r="A867" s="100" t="s">
        <v>2269</v>
      </c>
      <c r="B867" s="103" t="s">
        <v>657</v>
      </c>
      <c r="C867" s="86"/>
      <c r="D867" s="86"/>
      <c r="E867" s="85">
        <f t="shared" si="13"/>
      </c>
      <c r="F867" s="86"/>
    </row>
    <row r="868" spans="1:6" ht="19.5" customHeight="1">
      <c r="A868" s="100" t="s">
        <v>2270</v>
      </c>
      <c r="B868" s="103" t="s">
        <v>658</v>
      </c>
      <c r="C868" s="86"/>
      <c r="D868" s="86"/>
      <c r="E868" s="85">
        <f t="shared" si="13"/>
      </c>
      <c r="F868" s="86"/>
    </row>
    <row r="869" spans="1:6" ht="19.5" customHeight="1">
      <c r="A869" s="100" t="s">
        <v>2271</v>
      </c>
      <c r="B869" s="103" t="s">
        <v>659</v>
      </c>
      <c r="C869" s="86"/>
      <c r="D869" s="86"/>
      <c r="E869" s="85">
        <f t="shared" si="13"/>
      </c>
      <c r="F869" s="86"/>
    </row>
    <row r="870" spans="1:6" ht="19.5" customHeight="1">
      <c r="A870" s="100" t="s">
        <v>2272</v>
      </c>
      <c r="B870" s="103" t="s">
        <v>660</v>
      </c>
      <c r="C870" s="86"/>
      <c r="D870" s="86"/>
      <c r="E870" s="85">
        <f t="shared" si="13"/>
      </c>
      <c r="F870" s="86"/>
    </row>
    <row r="871" spans="1:6" ht="19.5" customHeight="1">
      <c r="A871" s="100" t="s">
        <v>2273</v>
      </c>
      <c r="B871" s="103" t="s">
        <v>661</v>
      </c>
      <c r="C871" s="86">
        <v>1</v>
      </c>
      <c r="D871" s="86">
        <v>5</v>
      </c>
      <c r="E871" s="85">
        <f t="shared" si="13"/>
        <v>500</v>
      </c>
      <c r="F871" s="86"/>
    </row>
    <row r="872" spans="1:6" ht="19.5" customHeight="1">
      <c r="A872" s="97" t="s">
        <v>2274</v>
      </c>
      <c r="B872" s="98" t="s">
        <v>662</v>
      </c>
      <c r="C872" s="85">
        <f>SUM(C873:C882)</f>
        <v>123</v>
      </c>
      <c r="D872" s="85">
        <f>SUM(D873:D882)</f>
        <v>130</v>
      </c>
      <c r="E872" s="85">
        <f t="shared" si="13"/>
        <v>105.7</v>
      </c>
      <c r="F872" s="106"/>
    </row>
    <row r="873" spans="1:6" ht="19.5" customHeight="1">
      <c r="A873" s="100" t="s">
        <v>2275</v>
      </c>
      <c r="B873" s="103" t="s">
        <v>10</v>
      </c>
      <c r="C873" s="86"/>
      <c r="D873" s="86"/>
      <c r="E873" s="85">
        <f t="shared" si="13"/>
      </c>
      <c r="F873" s="86"/>
    </row>
    <row r="874" spans="1:6" ht="19.5" customHeight="1">
      <c r="A874" s="100" t="s">
        <v>2276</v>
      </c>
      <c r="B874" s="103" t="s">
        <v>11</v>
      </c>
      <c r="C874" s="86">
        <v>9</v>
      </c>
      <c r="D874" s="86">
        <v>10</v>
      </c>
      <c r="E874" s="85">
        <f t="shared" si="13"/>
        <v>111.1</v>
      </c>
      <c r="F874" s="86"/>
    </row>
    <row r="875" spans="1:6" ht="19.5" customHeight="1">
      <c r="A875" s="100" t="s">
        <v>2277</v>
      </c>
      <c r="B875" s="103" t="s">
        <v>12</v>
      </c>
      <c r="C875" s="86"/>
      <c r="D875" s="86"/>
      <c r="E875" s="85">
        <f t="shared" si="13"/>
      </c>
      <c r="F875" s="86"/>
    </row>
    <row r="876" spans="1:6" ht="19.5" customHeight="1">
      <c r="A876" s="100" t="s">
        <v>2278</v>
      </c>
      <c r="B876" s="103" t="s">
        <v>663</v>
      </c>
      <c r="C876" s="86">
        <v>67</v>
      </c>
      <c r="D876" s="86">
        <v>80</v>
      </c>
      <c r="E876" s="85">
        <f t="shared" si="13"/>
        <v>119.4</v>
      </c>
      <c r="F876" s="86"/>
    </row>
    <row r="877" spans="1:6" ht="19.5" customHeight="1">
      <c r="A877" s="100" t="s">
        <v>2279</v>
      </c>
      <c r="B877" s="103" t="s">
        <v>664</v>
      </c>
      <c r="C877" s="86"/>
      <c r="D877" s="86"/>
      <c r="E877" s="85">
        <f t="shared" si="13"/>
      </c>
      <c r="F877" s="86"/>
    </row>
    <row r="878" spans="1:6" ht="19.5" customHeight="1">
      <c r="A878" s="100" t="s">
        <v>2280</v>
      </c>
      <c r="B878" s="103" t="s">
        <v>665</v>
      </c>
      <c r="C878" s="86"/>
      <c r="D878" s="86"/>
      <c r="E878" s="85">
        <f t="shared" si="13"/>
      </c>
      <c r="F878" s="86"/>
    </row>
    <row r="879" spans="1:6" ht="19.5" customHeight="1">
      <c r="A879" s="100" t="s">
        <v>2281</v>
      </c>
      <c r="B879" s="103" t="s">
        <v>666</v>
      </c>
      <c r="C879" s="86"/>
      <c r="D879" s="86"/>
      <c r="E879" s="85">
        <f t="shared" si="13"/>
      </c>
      <c r="F879" s="86"/>
    </row>
    <row r="880" spans="1:6" ht="19.5" customHeight="1">
      <c r="A880" s="100" t="s">
        <v>2282</v>
      </c>
      <c r="B880" s="103" t="s">
        <v>2645</v>
      </c>
      <c r="C880" s="86"/>
      <c r="D880" s="86"/>
      <c r="E880" s="85">
        <f t="shared" si="13"/>
      </c>
      <c r="F880" s="86"/>
    </row>
    <row r="881" spans="1:6" ht="19.5" customHeight="1">
      <c r="A881" s="100" t="s">
        <v>2283</v>
      </c>
      <c r="B881" s="103" t="s">
        <v>667</v>
      </c>
      <c r="C881" s="86"/>
      <c r="D881" s="86"/>
      <c r="E881" s="85">
        <f t="shared" si="13"/>
      </c>
      <c r="F881" s="86"/>
    </row>
    <row r="882" spans="1:6" ht="19.5" customHeight="1">
      <c r="A882" s="100" t="s">
        <v>2284</v>
      </c>
      <c r="B882" s="103" t="s">
        <v>668</v>
      </c>
      <c r="C882" s="86">
        <v>47</v>
      </c>
      <c r="D882" s="86">
        <v>40</v>
      </c>
      <c r="E882" s="85">
        <f t="shared" si="13"/>
        <v>85.1</v>
      </c>
      <c r="F882" s="86"/>
    </row>
    <row r="883" spans="1:6" ht="19.5" customHeight="1">
      <c r="A883" s="97" t="s">
        <v>2285</v>
      </c>
      <c r="B883" s="98" t="s">
        <v>669</v>
      </c>
      <c r="C883" s="85">
        <f>SUM(C884:C889)</f>
        <v>741</v>
      </c>
      <c r="D883" s="85">
        <f>SUM(D884:D889)</f>
        <v>600</v>
      </c>
      <c r="E883" s="85">
        <f t="shared" si="13"/>
        <v>81</v>
      </c>
      <c r="F883" s="106"/>
    </row>
    <row r="884" spans="1:6" ht="19.5" customHeight="1">
      <c r="A884" s="100" t="s">
        <v>2286</v>
      </c>
      <c r="B884" s="103" t="s">
        <v>670</v>
      </c>
      <c r="C884" s="86"/>
      <c r="D884" s="86"/>
      <c r="E884" s="85">
        <f t="shared" si="13"/>
      </c>
      <c r="F884" s="86"/>
    </row>
    <row r="885" spans="1:6" ht="19.5" customHeight="1">
      <c r="A885" s="100" t="s">
        <v>2287</v>
      </c>
      <c r="B885" s="103" t="s">
        <v>671</v>
      </c>
      <c r="C885" s="86"/>
      <c r="D885" s="86"/>
      <c r="E885" s="85">
        <f t="shared" si="13"/>
      </c>
      <c r="F885" s="86"/>
    </row>
    <row r="886" spans="1:6" ht="19.5" customHeight="1">
      <c r="A886" s="100" t="s">
        <v>2288</v>
      </c>
      <c r="B886" s="103" t="s">
        <v>672</v>
      </c>
      <c r="C886" s="86">
        <v>741</v>
      </c>
      <c r="D886" s="86">
        <v>600</v>
      </c>
      <c r="E886" s="85">
        <f t="shared" si="13"/>
        <v>81</v>
      </c>
      <c r="F886" s="86"/>
    </row>
    <row r="887" spans="1:6" ht="19.5" customHeight="1">
      <c r="A887" s="100" t="s">
        <v>2289</v>
      </c>
      <c r="B887" s="103" t="s">
        <v>673</v>
      </c>
      <c r="C887" s="86"/>
      <c r="D887" s="86"/>
      <c r="E887" s="85">
        <f t="shared" si="13"/>
      </c>
      <c r="F887" s="86"/>
    </row>
    <row r="888" spans="1:6" ht="19.5" customHeight="1">
      <c r="A888" s="100" t="s">
        <v>2290</v>
      </c>
      <c r="B888" s="103" t="s">
        <v>674</v>
      </c>
      <c r="C888" s="86"/>
      <c r="D888" s="86"/>
      <c r="E888" s="85">
        <f t="shared" si="13"/>
      </c>
      <c r="F888" s="86"/>
    </row>
    <row r="889" spans="1:6" ht="19.5" customHeight="1">
      <c r="A889" s="100" t="s">
        <v>2291</v>
      </c>
      <c r="B889" s="103" t="s">
        <v>675</v>
      </c>
      <c r="C889" s="86"/>
      <c r="D889" s="86"/>
      <c r="E889" s="85">
        <f t="shared" si="13"/>
      </c>
      <c r="F889" s="86"/>
    </row>
    <row r="890" spans="1:6" ht="19.5" customHeight="1">
      <c r="A890" s="97" t="s">
        <v>2292</v>
      </c>
      <c r="B890" s="98" t="s">
        <v>676</v>
      </c>
      <c r="C890" s="85">
        <f>SUM(C891:C896)</f>
        <v>0</v>
      </c>
      <c r="D890" s="85">
        <f>SUM(D891:D896)</f>
        <v>0</v>
      </c>
      <c r="E890" s="85">
        <f t="shared" si="13"/>
      </c>
      <c r="F890" s="106"/>
    </row>
    <row r="891" spans="1:6" ht="19.5" customHeight="1">
      <c r="A891" s="100" t="s">
        <v>2293</v>
      </c>
      <c r="B891" s="103" t="s">
        <v>677</v>
      </c>
      <c r="C891" s="86"/>
      <c r="D891" s="86"/>
      <c r="E891" s="85">
        <f t="shared" si="13"/>
      </c>
      <c r="F891" s="86"/>
    </row>
    <row r="892" spans="1:6" ht="19.5" customHeight="1">
      <c r="A892" s="100" t="s">
        <v>2294</v>
      </c>
      <c r="B892" s="103" t="s">
        <v>678</v>
      </c>
      <c r="C892" s="86"/>
      <c r="D892" s="86"/>
      <c r="E892" s="85">
        <f t="shared" si="13"/>
      </c>
      <c r="F892" s="86"/>
    </row>
    <row r="893" spans="1:6" ht="19.5" customHeight="1">
      <c r="A893" s="100" t="s">
        <v>2295</v>
      </c>
      <c r="B893" s="103" t="s">
        <v>679</v>
      </c>
      <c r="C893" s="86"/>
      <c r="D893" s="86"/>
      <c r="E893" s="85">
        <f t="shared" si="13"/>
      </c>
      <c r="F893" s="86"/>
    </row>
    <row r="894" spans="1:6" ht="19.5" customHeight="1">
      <c r="A894" s="100" t="s">
        <v>2296</v>
      </c>
      <c r="B894" s="103" t="s">
        <v>680</v>
      </c>
      <c r="C894" s="86"/>
      <c r="D894" s="86"/>
      <c r="E894" s="85">
        <f t="shared" si="13"/>
      </c>
      <c r="F894" s="86"/>
    </row>
    <row r="895" spans="1:6" ht="19.5" customHeight="1">
      <c r="A895" s="100" t="s">
        <v>2297</v>
      </c>
      <c r="B895" s="103" t="s">
        <v>681</v>
      </c>
      <c r="C895" s="86"/>
      <c r="D895" s="86"/>
      <c r="E895" s="85">
        <f t="shared" si="13"/>
      </c>
      <c r="F895" s="86"/>
    </row>
    <row r="896" spans="1:6" ht="19.5" customHeight="1">
      <c r="A896" s="100" t="s">
        <v>2298</v>
      </c>
      <c r="B896" s="103" t="s">
        <v>682</v>
      </c>
      <c r="C896" s="86"/>
      <c r="D896" s="86"/>
      <c r="E896" s="85">
        <f t="shared" si="13"/>
      </c>
      <c r="F896" s="86"/>
    </row>
    <row r="897" spans="1:6" ht="19.5" customHeight="1">
      <c r="A897" s="97" t="s">
        <v>2299</v>
      </c>
      <c r="B897" s="98" t="s">
        <v>683</v>
      </c>
      <c r="C897" s="85">
        <f>SUM(C898:C899)</f>
        <v>0</v>
      </c>
      <c r="D897" s="85">
        <f>SUM(D898:D899)</f>
        <v>0</v>
      </c>
      <c r="E897" s="85">
        <f t="shared" si="13"/>
      </c>
      <c r="F897" s="106"/>
    </row>
    <row r="898" spans="1:6" ht="19.5" customHeight="1">
      <c r="A898" s="100" t="s">
        <v>2300</v>
      </c>
      <c r="B898" s="103" t="s">
        <v>684</v>
      </c>
      <c r="C898" s="86"/>
      <c r="D898" s="86"/>
      <c r="E898" s="85">
        <f t="shared" si="13"/>
      </c>
      <c r="F898" s="86"/>
    </row>
    <row r="899" spans="1:6" ht="19.5" customHeight="1">
      <c r="A899" s="100" t="s">
        <v>2301</v>
      </c>
      <c r="B899" s="103" t="s">
        <v>685</v>
      </c>
      <c r="C899" s="86"/>
      <c r="D899" s="86"/>
      <c r="E899" s="85">
        <f t="shared" si="13"/>
      </c>
      <c r="F899" s="86"/>
    </row>
    <row r="900" spans="1:6" ht="19.5" customHeight="1">
      <c r="A900" s="97" t="s">
        <v>2302</v>
      </c>
      <c r="B900" s="98" t="s">
        <v>686</v>
      </c>
      <c r="C900" s="85">
        <f>SUM(C901:C902)</f>
        <v>0</v>
      </c>
      <c r="D900" s="85">
        <f>SUM(D901:D902)</f>
        <v>0</v>
      </c>
      <c r="E900" s="85">
        <f t="shared" si="13"/>
      </c>
      <c r="F900" s="106"/>
    </row>
    <row r="901" spans="1:6" ht="19.5" customHeight="1">
      <c r="A901" s="100" t="s">
        <v>2303</v>
      </c>
      <c r="B901" s="103" t="s">
        <v>687</v>
      </c>
      <c r="C901" s="86"/>
      <c r="D901" s="86"/>
      <c r="E901" s="85">
        <f aca="true" t="shared" si="14" ref="E901:E964">IF(C901=0,"",ROUND(D901/C901*100,1))</f>
      </c>
      <c r="F901" s="86"/>
    </row>
    <row r="902" spans="1:6" ht="19.5" customHeight="1">
      <c r="A902" s="100" t="s">
        <v>2304</v>
      </c>
      <c r="B902" s="103" t="s">
        <v>688</v>
      </c>
      <c r="C902" s="86"/>
      <c r="D902" s="86"/>
      <c r="E902" s="85">
        <f t="shared" si="14"/>
      </c>
      <c r="F902" s="86"/>
    </row>
    <row r="903" spans="1:6" ht="19.5" customHeight="1">
      <c r="A903" s="97" t="s">
        <v>2305</v>
      </c>
      <c r="B903" s="98" t="s">
        <v>689</v>
      </c>
      <c r="C903" s="85">
        <f>SUM(C904,C927,C937,C947,C952,C959,C964)</f>
        <v>9</v>
      </c>
      <c r="D903" s="85">
        <f>SUM(D904,D927,D937,D947,D952,D959,D964,)</f>
        <v>0</v>
      </c>
      <c r="E903" s="85">
        <f t="shared" si="14"/>
        <v>0</v>
      </c>
      <c r="F903" s="106"/>
    </row>
    <row r="904" spans="1:6" ht="19.5" customHeight="1">
      <c r="A904" s="97" t="s">
        <v>2306</v>
      </c>
      <c r="B904" s="98" t="s">
        <v>690</v>
      </c>
      <c r="C904" s="85">
        <f>SUM(C905:C926)</f>
        <v>9</v>
      </c>
      <c r="D904" s="85">
        <f>SUM(D905:D926)</f>
        <v>0</v>
      </c>
      <c r="E904" s="85">
        <f t="shared" si="14"/>
        <v>0</v>
      </c>
      <c r="F904" s="106"/>
    </row>
    <row r="905" spans="1:6" ht="19.5" customHeight="1">
      <c r="A905" s="100" t="s">
        <v>2307</v>
      </c>
      <c r="B905" s="103" t="s">
        <v>10</v>
      </c>
      <c r="C905" s="86"/>
      <c r="D905" s="86"/>
      <c r="E905" s="85">
        <f t="shared" si="14"/>
      </c>
      <c r="F905" s="86"/>
    </row>
    <row r="906" spans="1:6" ht="19.5" customHeight="1">
      <c r="A906" s="100" t="s">
        <v>2308</v>
      </c>
      <c r="B906" s="103" t="s">
        <v>11</v>
      </c>
      <c r="C906" s="86"/>
      <c r="D906" s="86"/>
      <c r="E906" s="85">
        <f t="shared" si="14"/>
      </c>
      <c r="F906" s="86"/>
    </row>
    <row r="907" spans="1:6" ht="19.5" customHeight="1">
      <c r="A907" s="100" t="s">
        <v>2309</v>
      </c>
      <c r="B907" s="103" t="s">
        <v>12</v>
      </c>
      <c r="C907" s="86"/>
      <c r="D907" s="86"/>
      <c r="E907" s="85">
        <f t="shared" si="14"/>
      </c>
      <c r="F907" s="86"/>
    </row>
    <row r="908" spans="1:6" ht="19.5" customHeight="1">
      <c r="A908" s="100" t="s">
        <v>2310</v>
      </c>
      <c r="B908" s="103" t="s">
        <v>691</v>
      </c>
      <c r="C908" s="86">
        <v>6</v>
      </c>
      <c r="D908" s="86"/>
      <c r="E908" s="85">
        <f t="shared" si="14"/>
        <v>0</v>
      </c>
      <c r="F908" s="86"/>
    </row>
    <row r="909" spans="1:6" ht="19.5" customHeight="1">
      <c r="A909" s="100" t="s">
        <v>2311</v>
      </c>
      <c r="B909" s="103" t="s">
        <v>692</v>
      </c>
      <c r="C909" s="86"/>
      <c r="D909" s="86"/>
      <c r="E909" s="85">
        <f t="shared" si="14"/>
      </c>
      <c r="F909" s="86"/>
    </row>
    <row r="910" spans="1:6" ht="19.5" customHeight="1">
      <c r="A910" s="100" t="s">
        <v>2312</v>
      </c>
      <c r="B910" s="103" t="s">
        <v>693</v>
      </c>
      <c r="C910" s="86"/>
      <c r="D910" s="86"/>
      <c r="E910" s="85">
        <f t="shared" si="14"/>
      </c>
      <c r="F910" s="86"/>
    </row>
    <row r="911" spans="1:6" ht="19.5" customHeight="1">
      <c r="A911" s="100" t="s">
        <v>2313</v>
      </c>
      <c r="B911" s="103" t="s">
        <v>694</v>
      </c>
      <c r="C911" s="86"/>
      <c r="D911" s="86"/>
      <c r="E911" s="85">
        <f t="shared" si="14"/>
      </c>
      <c r="F911" s="86"/>
    </row>
    <row r="912" spans="1:6" ht="19.5" customHeight="1">
      <c r="A912" s="100" t="s">
        <v>2314</v>
      </c>
      <c r="B912" s="103" t="s">
        <v>695</v>
      </c>
      <c r="C912" s="86"/>
      <c r="D912" s="86"/>
      <c r="E912" s="85">
        <f t="shared" si="14"/>
      </c>
      <c r="F912" s="86"/>
    </row>
    <row r="913" spans="1:6" ht="19.5" customHeight="1">
      <c r="A913" s="100" t="s">
        <v>2315</v>
      </c>
      <c r="B913" s="103" t="s">
        <v>696</v>
      </c>
      <c r="C913" s="86"/>
      <c r="D913" s="86"/>
      <c r="E913" s="85">
        <f t="shared" si="14"/>
      </c>
      <c r="F913" s="86"/>
    </row>
    <row r="914" spans="1:6" ht="19.5" customHeight="1">
      <c r="A914" s="100" t="s">
        <v>2316</v>
      </c>
      <c r="B914" s="103" t="s">
        <v>697</v>
      </c>
      <c r="C914" s="86"/>
      <c r="D914" s="86"/>
      <c r="E914" s="85">
        <f t="shared" si="14"/>
      </c>
      <c r="F914" s="86"/>
    </row>
    <row r="915" spans="1:6" ht="19.5" customHeight="1">
      <c r="A915" s="100" t="s">
        <v>2317</v>
      </c>
      <c r="B915" s="103" t="s">
        <v>698</v>
      </c>
      <c r="C915" s="86"/>
      <c r="D915" s="86"/>
      <c r="E915" s="85">
        <f t="shared" si="14"/>
      </c>
      <c r="F915" s="86"/>
    </row>
    <row r="916" spans="1:6" ht="19.5" customHeight="1">
      <c r="A916" s="100" t="s">
        <v>2318</v>
      </c>
      <c r="B916" s="103" t="s">
        <v>699</v>
      </c>
      <c r="C916" s="86"/>
      <c r="D916" s="86"/>
      <c r="E916" s="85">
        <f t="shared" si="14"/>
      </c>
      <c r="F916" s="86"/>
    </row>
    <row r="917" spans="1:6" ht="19.5" customHeight="1">
      <c r="A917" s="100" t="s">
        <v>2319</v>
      </c>
      <c r="B917" s="103" t="s">
        <v>700</v>
      </c>
      <c r="C917" s="86"/>
      <c r="D917" s="86"/>
      <c r="E917" s="85">
        <f t="shared" si="14"/>
      </c>
      <c r="F917" s="86"/>
    </row>
    <row r="918" spans="1:6" ht="19.5" customHeight="1">
      <c r="A918" s="100" t="s">
        <v>2320</v>
      </c>
      <c r="B918" s="103" t="s">
        <v>701</v>
      </c>
      <c r="C918" s="86"/>
      <c r="D918" s="86"/>
      <c r="E918" s="85">
        <f t="shared" si="14"/>
      </c>
      <c r="F918" s="86"/>
    </row>
    <row r="919" spans="1:6" ht="19.5" customHeight="1">
      <c r="A919" s="100" t="s">
        <v>2321</v>
      </c>
      <c r="B919" s="103" t="s">
        <v>702</v>
      </c>
      <c r="C919" s="86"/>
      <c r="D919" s="86"/>
      <c r="E919" s="85">
        <f t="shared" si="14"/>
      </c>
      <c r="F919" s="86"/>
    </row>
    <row r="920" spans="1:6" ht="19.5" customHeight="1">
      <c r="A920" s="100" t="s">
        <v>2322</v>
      </c>
      <c r="B920" s="103" t="s">
        <v>703</v>
      </c>
      <c r="C920" s="86"/>
      <c r="D920" s="86"/>
      <c r="E920" s="85">
        <f t="shared" si="14"/>
      </c>
      <c r="F920" s="86"/>
    </row>
    <row r="921" spans="1:6" ht="19.5" customHeight="1">
      <c r="A921" s="100" t="s">
        <v>2323</v>
      </c>
      <c r="B921" s="103" t="s">
        <v>704</v>
      </c>
      <c r="C921" s="86"/>
      <c r="D921" s="86"/>
      <c r="E921" s="85">
        <f t="shared" si="14"/>
      </c>
      <c r="F921" s="86"/>
    </row>
    <row r="922" spans="1:6" ht="19.5" customHeight="1">
      <c r="A922" s="100" t="s">
        <v>2324</v>
      </c>
      <c r="B922" s="103" t="s">
        <v>705</v>
      </c>
      <c r="C922" s="86"/>
      <c r="D922" s="86"/>
      <c r="E922" s="85">
        <f t="shared" si="14"/>
      </c>
      <c r="F922" s="86"/>
    </row>
    <row r="923" spans="1:6" ht="19.5" customHeight="1">
      <c r="A923" s="100" t="s">
        <v>2325</v>
      </c>
      <c r="B923" s="103" t="s">
        <v>706</v>
      </c>
      <c r="C923" s="86"/>
      <c r="D923" s="86"/>
      <c r="E923" s="85">
        <f t="shared" si="14"/>
      </c>
      <c r="F923" s="86"/>
    </row>
    <row r="924" spans="1:6" ht="19.5" customHeight="1">
      <c r="A924" s="100" t="s">
        <v>2326</v>
      </c>
      <c r="B924" s="103" t="s">
        <v>707</v>
      </c>
      <c r="C924" s="86"/>
      <c r="D924" s="86"/>
      <c r="E924" s="85">
        <f t="shared" si="14"/>
      </c>
      <c r="F924" s="86"/>
    </row>
    <row r="925" spans="1:6" ht="19.5" customHeight="1">
      <c r="A925" s="100" t="s">
        <v>2327</v>
      </c>
      <c r="B925" s="103" t="s">
        <v>708</v>
      </c>
      <c r="C925" s="86"/>
      <c r="D925" s="86"/>
      <c r="E925" s="85">
        <f t="shared" si="14"/>
      </c>
      <c r="F925" s="86"/>
    </row>
    <row r="926" spans="1:6" ht="19.5" customHeight="1">
      <c r="A926" s="100" t="s">
        <v>2328</v>
      </c>
      <c r="B926" s="103" t="s">
        <v>709</v>
      </c>
      <c r="C926" s="86">
        <v>3</v>
      </c>
      <c r="D926" s="86"/>
      <c r="E926" s="85">
        <f t="shared" si="14"/>
        <v>0</v>
      </c>
      <c r="F926" s="86"/>
    </row>
    <row r="927" spans="1:6" ht="19.5" customHeight="1">
      <c r="A927" s="97" t="s">
        <v>2329</v>
      </c>
      <c r="B927" s="98" t="s">
        <v>710</v>
      </c>
      <c r="C927" s="85">
        <f>SUM(C928:C936)</f>
        <v>0</v>
      </c>
      <c r="D927" s="85">
        <f>SUM(D928:D936)</f>
        <v>0</v>
      </c>
      <c r="E927" s="85">
        <f t="shared" si="14"/>
      </c>
      <c r="F927" s="106"/>
    </row>
    <row r="928" spans="1:6" ht="19.5" customHeight="1">
      <c r="A928" s="100" t="s">
        <v>2330</v>
      </c>
      <c r="B928" s="103" t="s">
        <v>10</v>
      </c>
      <c r="C928" s="86"/>
      <c r="D928" s="86"/>
      <c r="E928" s="85">
        <f t="shared" si="14"/>
      </c>
      <c r="F928" s="86"/>
    </row>
    <row r="929" spans="1:6" ht="19.5" customHeight="1">
      <c r="A929" s="100" t="s">
        <v>2331</v>
      </c>
      <c r="B929" s="103" t="s">
        <v>11</v>
      </c>
      <c r="C929" s="86"/>
      <c r="D929" s="86"/>
      <c r="E929" s="85">
        <f t="shared" si="14"/>
      </c>
      <c r="F929" s="86"/>
    </row>
    <row r="930" spans="1:6" ht="19.5" customHeight="1">
      <c r="A930" s="100" t="s">
        <v>2332</v>
      </c>
      <c r="B930" s="103" t="s">
        <v>12</v>
      </c>
      <c r="C930" s="86"/>
      <c r="D930" s="86"/>
      <c r="E930" s="85">
        <f t="shared" si="14"/>
      </c>
      <c r="F930" s="86"/>
    </row>
    <row r="931" spans="1:6" ht="19.5" customHeight="1">
      <c r="A931" s="100" t="s">
        <v>2333</v>
      </c>
      <c r="B931" s="103" t="s">
        <v>711</v>
      </c>
      <c r="C931" s="86"/>
      <c r="D931" s="86"/>
      <c r="E931" s="85">
        <f t="shared" si="14"/>
      </c>
      <c r="F931" s="86"/>
    </row>
    <row r="932" spans="1:6" ht="19.5" customHeight="1">
      <c r="A932" s="100" t="s">
        <v>2334</v>
      </c>
      <c r="B932" s="103" t="s">
        <v>712</v>
      </c>
      <c r="C932" s="86"/>
      <c r="D932" s="86"/>
      <c r="E932" s="85">
        <f t="shared" si="14"/>
      </c>
      <c r="F932" s="86"/>
    </row>
    <row r="933" spans="1:6" ht="19.5" customHeight="1">
      <c r="A933" s="100" t="s">
        <v>2335</v>
      </c>
      <c r="B933" s="103" t="s">
        <v>713</v>
      </c>
      <c r="C933" s="86"/>
      <c r="D933" s="86"/>
      <c r="E933" s="85">
        <f t="shared" si="14"/>
      </c>
      <c r="F933" s="86"/>
    </row>
    <row r="934" spans="1:6" ht="19.5" customHeight="1">
      <c r="A934" s="100" t="s">
        <v>2336</v>
      </c>
      <c r="B934" s="103" t="s">
        <v>714</v>
      </c>
      <c r="C934" s="86"/>
      <c r="D934" s="86"/>
      <c r="E934" s="85">
        <f t="shared" si="14"/>
      </c>
      <c r="F934" s="86"/>
    </row>
    <row r="935" spans="1:6" ht="19.5" customHeight="1">
      <c r="A935" s="100" t="s">
        <v>2337</v>
      </c>
      <c r="B935" s="103" t="s">
        <v>715</v>
      </c>
      <c r="C935" s="86"/>
      <c r="D935" s="86"/>
      <c r="E935" s="85">
        <f t="shared" si="14"/>
      </c>
      <c r="F935" s="86"/>
    </row>
    <row r="936" spans="1:6" ht="19.5" customHeight="1">
      <c r="A936" s="100" t="s">
        <v>2338</v>
      </c>
      <c r="B936" s="103" t="s">
        <v>716</v>
      </c>
      <c r="C936" s="86"/>
      <c r="D936" s="86"/>
      <c r="E936" s="85">
        <f t="shared" si="14"/>
      </c>
      <c r="F936" s="86"/>
    </row>
    <row r="937" spans="1:6" ht="19.5" customHeight="1">
      <c r="A937" s="97" t="s">
        <v>2339</v>
      </c>
      <c r="B937" s="98" t="s">
        <v>717</v>
      </c>
      <c r="C937" s="85">
        <f>SUM(C938:C946)</f>
        <v>0</v>
      </c>
      <c r="D937" s="85">
        <f>SUM(D938:D946)</f>
        <v>0</v>
      </c>
      <c r="E937" s="85">
        <f t="shared" si="14"/>
      </c>
      <c r="F937" s="106"/>
    </row>
    <row r="938" spans="1:6" ht="19.5" customHeight="1">
      <c r="A938" s="100" t="s">
        <v>2340</v>
      </c>
      <c r="B938" s="103" t="s">
        <v>10</v>
      </c>
      <c r="C938" s="86"/>
      <c r="D938" s="86"/>
      <c r="E938" s="85">
        <f t="shared" si="14"/>
      </c>
      <c r="F938" s="86"/>
    </row>
    <row r="939" spans="1:6" ht="19.5" customHeight="1">
      <c r="A939" s="100" t="s">
        <v>2341</v>
      </c>
      <c r="B939" s="103" t="s">
        <v>11</v>
      </c>
      <c r="C939" s="86"/>
      <c r="D939" s="86"/>
      <c r="E939" s="85">
        <f t="shared" si="14"/>
      </c>
      <c r="F939" s="86"/>
    </row>
    <row r="940" spans="1:6" ht="19.5" customHeight="1">
      <c r="A940" s="100" t="s">
        <v>2342</v>
      </c>
      <c r="B940" s="103" t="s">
        <v>12</v>
      </c>
      <c r="C940" s="86"/>
      <c r="D940" s="86"/>
      <c r="E940" s="85">
        <f t="shared" si="14"/>
      </c>
      <c r="F940" s="86"/>
    </row>
    <row r="941" spans="1:6" ht="19.5" customHeight="1">
      <c r="A941" s="100" t="s">
        <v>2343</v>
      </c>
      <c r="B941" s="103" t="s">
        <v>718</v>
      </c>
      <c r="C941" s="86"/>
      <c r="D941" s="86"/>
      <c r="E941" s="85">
        <f t="shared" si="14"/>
      </c>
      <c r="F941" s="86"/>
    </row>
    <row r="942" spans="1:6" ht="19.5" customHeight="1">
      <c r="A942" s="100" t="s">
        <v>2344</v>
      </c>
      <c r="B942" s="103" t="s">
        <v>719</v>
      </c>
      <c r="C942" s="86"/>
      <c r="D942" s="86"/>
      <c r="E942" s="85">
        <f t="shared" si="14"/>
      </c>
      <c r="F942" s="86"/>
    </row>
    <row r="943" spans="1:6" ht="19.5" customHeight="1">
      <c r="A943" s="100" t="s">
        <v>2345</v>
      </c>
      <c r="B943" s="103" t="s">
        <v>720</v>
      </c>
      <c r="C943" s="86"/>
      <c r="D943" s="86"/>
      <c r="E943" s="85">
        <f t="shared" si="14"/>
      </c>
      <c r="F943" s="86"/>
    </row>
    <row r="944" spans="1:6" ht="19.5" customHeight="1">
      <c r="A944" s="100" t="s">
        <v>2346</v>
      </c>
      <c r="B944" s="103" t="s">
        <v>721</v>
      </c>
      <c r="C944" s="86"/>
      <c r="D944" s="86"/>
      <c r="E944" s="85">
        <f t="shared" si="14"/>
      </c>
      <c r="F944" s="86"/>
    </row>
    <row r="945" spans="1:6" ht="19.5" customHeight="1">
      <c r="A945" s="100" t="s">
        <v>2347</v>
      </c>
      <c r="B945" s="103" t="s">
        <v>722</v>
      </c>
      <c r="C945" s="86"/>
      <c r="D945" s="86"/>
      <c r="E945" s="85">
        <f t="shared" si="14"/>
      </c>
      <c r="F945" s="86"/>
    </row>
    <row r="946" spans="1:6" ht="19.5" customHeight="1">
      <c r="A946" s="100" t="s">
        <v>2348</v>
      </c>
      <c r="B946" s="103" t="s">
        <v>723</v>
      </c>
      <c r="C946" s="86"/>
      <c r="D946" s="86"/>
      <c r="E946" s="85">
        <f t="shared" si="14"/>
      </c>
      <c r="F946" s="86"/>
    </row>
    <row r="947" spans="1:6" ht="19.5" customHeight="1">
      <c r="A947" s="97" t="s">
        <v>2349</v>
      </c>
      <c r="B947" s="98" t="s">
        <v>724</v>
      </c>
      <c r="C947" s="85">
        <f>SUM(C948:C951)</f>
        <v>0</v>
      </c>
      <c r="D947" s="85">
        <f>SUM(D948:D951)</f>
        <v>0</v>
      </c>
      <c r="E947" s="85">
        <f t="shared" si="14"/>
      </c>
      <c r="F947" s="106"/>
    </row>
    <row r="948" spans="1:6" ht="19.5" customHeight="1">
      <c r="A948" s="100" t="s">
        <v>2350</v>
      </c>
      <c r="B948" s="103" t="s">
        <v>725</v>
      </c>
      <c r="C948" s="86"/>
      <c r="D948" s="86"/>
      <c r="E948" s="85">
        <f t="shared" si="14"/>
      </c>
      <c r="F948" s="86"/>
    </row>
    <row r="949" spans="1:6" ht="19.5" customHeight="1">
      <c r="A949" s="100" t="s">
        <v>2351</v>
      </c>
      <c r="B949" s="103" t="s">
        <v>726</v>
      </c>
      <c r="C949" s="86"/>
      <c r="D949" s="86"/>
      <c r="E949" s="85">
        <f t="shared" si="14"/>
      </c>
      <c r="F949" s="86"/>
    </row>
    <row r="950" spans="1:6" ht="19.5" customHeight="1">
      <c r="A950" s="100" t="s">
        <v>2352</v>
      </c>
      <c r="B950" s="103" t="s">
        <v>727</v>
      </c>
      <c r="C950" s="86"/>
      <c r="D950" s="86"/>
      <c r="E950" s="85">
        <f t="shared" si="14"/>
      </c>
      <c r="F950" s="86"/>
    </row>
    <row r="951" spans="1:6" ht="19.5" customHeight="1">
      <c r="A951" s="100" t="s">
        <v>2353</v>
      </c>
      <c r="B951" s="103" t="s">
        <v>728</v>
      </c>
      <c r="C951" s="86"/>
      <c r="D951" s="86"/>
      <c r="E951" s="85">
        <f t="shared" si="14"/>
      </c>
      <c r="F951" s="86"/>
    </row>
    <row r="952" spans="1:6" ht="19.5" customHeight="1">
      <c r="A952" s="97" t="s">
        <v>2354</v>
      </c>
      <c r="B952" s="98" t="s">
        <v>729</v>
      </c>
      <c r="C952" s="85">
        <f>SUM(C953:C958)</f>
        <v>0</v>
      </c>
      <c r="D952" s="85">
        <f>SUM(D953:D958)</f>
        <v>0</v>
      </c>
      <c r="E952" s="85">
        <f t="shared" si="14"/>
      </c>
      <c r="F952" s="106"/>
    </row>
    <row r="953" spans="1:6" ht="19.5" customHeight="1">
      <c r="A953" s="100" t="s">
        <v>2355</v>
      </c>
      <c r="B953" s="103" t="s">
        <v>10</v>
      </c>
      <c r="C953" s="86"/>
      <c r="D953" s="86"/>
      <c r="E953" s="85">
        <f t="shared" si="14"/>
      </c>
      <c r="F953" s="86"/>
    </row>
    <row r="954" spans="1:6" ht="19.5" customHeight="1">
      <c r="A954" s="100" t="s">
        <v>2356</v>
      </c>
      <c r="B954" s="103" t="s">
        <v>11</v>
      </c>
      <c r="C954" s="86"/>
      <c r="D954" s="86"/>
      <c r="E954" s="85">
        <f t="shared" si="14"/>
      </c>
      <c r="F954" s="86"/>
    </row>
    <row r="955" spans="1:6" ht="19.5" customHeight="1">
      <c r="A955" s="100" t="s">
        <v>2357</v>
      </c>
      <c r="B955" s="103" t="s">
        <v>12</v>
      </c>
      <c r="C955" s="86"/>
      <c r="D955" s="86"/>
      <c r="E955" s="85">
        <f t="shared" si="14"/>
      </c>
      <c r="F955" s="86"/>
    </row>
    <row r="956" spans="1:6" ht="19.5" customHeight="1">
      <c r="A956" s="100" t="s">
        <v>2358</v>
      </c>
      <c r="B956" s="103" t="s">
        <v>715</v>
      </c>
      <c r="C956" s="86"/>
      <c r="D956" s="86"/>
      <c r="E956" s="85">
        <f t="shared" si="14"/>
      </c>
      <c r="F956" s="86"/>
    </row>
    <row r="957" spans="1:6" ht="19.5" customHeight="1">
      <c r="A957" s="100" t="s">
        <v>2359</v>
      </c>
      <c r="B957" s="103" t="s">
        <v>730</v>
      </c>
      <c r="C957" s="86"/>
      <c r="D957" s="86"/>
      <c r="E957" s="85">
        <f t="shared" si="14"/>
      </c>
      <c r="F957" s="86"/>
    </row>
    <row r="958" spans="1:6" ht="19.5" customHeight="1">
      <c r="A958" s="100" t="s">
        <v>2360</v>
      </c>
      <c r="B958" s="103" t="s">
        <v>731</v>
      </c>
      <c r="C958" s="86"/>
      <c r="D958" s="86"/>
      <c r="E958" s="85">
        <f t="shared" si="14"/>
      </c>
      <c r="F958" s="86"/>
    </row>
    <row r="959" spans="1:6" ht="19.5" customHeight="1">
      <c r="A959" s="97" t="s">
        <v>2361</v>
      </c>
      <c r="B959" s="98" t="s">
        <v>732</v>
      </c>
      <c r="C959" s="85">
        <f>SUM(C960:C963)</f>
        <v>0</v>
      </c>
      <c r="D959" s="85">
        <f>SUM(D960:D963)</f>
        <v>0</v>
      </c>
      <c r="E959" s="85">
        <f t="shared" si="14"/>
      </c>
      <c r="F959" s="106"/>
    </row>
    <row r="960" spans="1:6" ht="19.5" customHeight="1">
      <c r="A960" s="100" t="s">
        <v>2362</v>
      </c>
      <c r="B960" s="103" t="s">
        <v>733</v>
      </c>
      <c r="C960" s="86"/>
      <c r="D960" s="86"/>
      <c r="E960" s="85">
        <f t="shared" si="14"/>
      </c>
      <c r="F960" s="86"/>
    </row>
    <row r="961" spans="1:6" ht="19.5" customHeight="1">
      <c r="A961" s="100" t="s">
        <v>2363</v>
      </c>
      <c r="B961" s="103" t="s">
        <v>734</v>
      </c>
      <c r="C961" s="86"/>
      <c r="D961" s="86"/>
      <c r="E961" s="85">
        <f t="shared" si="14"/>
      </c>
      <c r="F961" s="86"/>
    </row>
    <row r="962" spans="1:6" ht="19.5" customHeight="1">
      <c r="A962" s="100" t="s">
        <v>2364</v>
      </c>
      <c r="B962" s="103" t="s">
        <v>735</v>
      </c>
      <c r="C962" s="86"/>
      <c r="D962" s="86"/>
      <c r="E962" s="85">
        <f t="shared" si="14"/>
      </c>
      <c r="F962" s="86"/>
    </row>
    <row r="963" spans="1:6" ht="19.5" customHeight="1">
      <c r="A963" s="100" t="s">
        <v>2365</v>
      </c>
      <c r="B963" s="103" t="s">
        <v>736</v>
      </c>
      <c r="C963" s="86"/>
      <c r="D963" s="86"/>
      <c r="E963" s="85">
        <f t="shared" si="14"/>
      </c>
      <c r="F963" s="86"/>
    </row>
    <row r="964" spans="1:6" ht="19.5" customHeight="1">
      <c r="A964" s="97" t="s">
        <v>2366</v>
      </c>
      <c r="B964" s="98" t="s">
        <v>737</v>
      </c>
      <c r="C964" s="85">
        <f>SUM(C965:C966)</f>
        <v>0</v>
      </c>
      <c r="D964" s="85">
        <f>SUM(D965:D966)</f>
        <v>0</v>
      </c>
      <c r="E964" s="85">
        <f t="shared" si="14"/>
      </c>
      <c r="F964" s="106"/>
    </row>
    <row r="965" spans="1:6" ht="19.5" customHeight="1">
      <c r="A965" s="100" t="s">
        <v>2367</v>
      </c>
      <c r="B965" s="103" t="s">
        <v>738</v>
      </c>
      <c r="C965" s="86"/>
      <c r="D965" s="86"/>
      <c r="E965" s="85">
        <f aca="true" t="shared" si="15" ref="E965:E1028">IF(C965=0,"",ROUND(D965/C965*100,1))</f>
      </c>
      <c r="F965" s="86"/>
    </row>
    <row r="966" spans="1:6" ht="19.5" customHeight="1">
      <c r="A966" s="100" t="s">
        <v>2368</v>
      </c>
      <c r="B966" s="103" t="s">
        <v>739</v>
      </c>
      <c r="C966" s="86"/>
      <c r="D966" s="86"/>
      <c r="E966" s="85">
        <f t="shared" si="15"/>
      </c>
      <c r="F966" s="86"/>
    </row>
    <row r="967" spans="1:6" ht="19.5" customHeight="1">
      <c r="A967" s="97" t="s">
        <v>2369</v>
      </c>
      <c r="B967" s="98" t="s">
        <v>740</v>
      </c>
      <c r="C967" s="85">
        <f>SUM(C968,C978,C994,C999,C1010,C1017,C1025)</f>
        <v>0</v>
      </c>
      <c r="D967" s="85">
        <f>SUM(D968,D978,D994,D999,D1010,D1017,D1025)</f>
        <v>0</v>
      </c>
      <c r="E967" s="85">
        <f t="shared" si="15"/>
      </c>
      <c r="F967" s="106"/>
    </row>
    <row r="968" spans="1:6" ht="19.5" customHeight="1">
      <c r="A968" s="97" t="s">
        <v>2370</v>
      </c>
      <c r="B968" s="98" t="s">
        <v>741</v>
      </c>
      <c r="C968" s="85">
        <f>SUM(C969:C977)</f>
        <v>0</v>
      </c>
      <c r="D968" s="85">
        <f>SUM(D969:D977)</f>
        <v>0</v>
      </c>
      <c r="E968" s="85">
        <f t="shared" si="15"/>
      </c>
      <c r="F968" s="106"/>
    </row>
    <row r="969" spans="1:6" ht="19.5" customHeight="1">
      <c r="A969" s="100" t="s">
        <v>2371</v>
      </c>
      <c r="B969" s="103" t="s">
        <v>10</v>
      </c>
      <c r="C969" s="86"/>
      <c r="D969" s="86"/>
      <c r="E969" s="85">
        <f t="shared" si="15"/>
      </c>
      <c r="F969" s="86"/>
    </row>
    <row r="970" spans="1:6" ht="19.5" customHeight="1">
      <c r="A970" s="100" t="s">
        <v>2372</v>
      </c>
      <c r="B970" s="103" t="s">
        <v>11</v>
      </c>
      <c r="C970" s="86"/>
      <c r="D970" s="86"/>
      <c r="E970" s="85">
        <f t="shared" si="15"/>
      </c>
      <c r="F970" s="86"/>
    </row>
    <row r="971" spans="1:6" ht="19.5" customHeight="1">
      <c r="A971" s="100" t="s">
        <v>2373</v>
      </c>
      <c r="B971" s="103" t="s">
        <v>12</v>
      </c>
      <c r="C971" s="86"/>
      <c r="D971" s="86"/>
      <c r="E971" s="85">
        <f t="shared" si="15"/>
      </c>
      <c r="F971" s="86"/>
    </row>
    <row r="972" spans="1:6" ht="19.5" customHeight="1">
      <c r="A972" s="100" t="s">
        <v>2374</v>
      </c>
      <c r="B972" s="103" t="s">
        <v>742</v>
      </c>
      <c r="C972" s="86"/>
      <c r="D972" s="86"/>
      <c r="E972" s="85">
        <f t="shared" si="15"/>
      </c>
      <c r="F972" s="86"/>
    </row>
    <row r="973" spans="1:6" ht="19.5" customHeight="1">
      <c r="A973" s="100" t="s">
        <v>2375</v>
      </c>
      <c r="B973" s="103" t="s">
        <v>743</v>
      </c>
      <c r="C973" s="86"/>
      <c r="D973" s="86"/>
      <c r="E973" s="85">
        <f t="shared" si="15"/>
      </c>
      <c r="F973" s="86"/>
    </row>
    <row r="974" spans="1:6" ht="19.5" customHeight="1">
      <c r="A974" s="100" t="s">
        <v>2376</v>
      </c>
      <c r="B974" s="103" t="s">
        <v>744</v>
      </c>
      <c r="C974" s="86"/>
      <c r="D974" s="86"/>
      <c r="E974" s="85">
        <f t="shared" si="15"/>
      </c>
      <c r="F974" s="86"/>
    </row>
    <row r="975" spans="1:6" ht="19.5" customHeight="1">
      <c r="A975" s="100" t="s">
        <v>2377</v>
      </c>
      <c r="B975" s="103" t="s">
        <v>745</v>
      </c>
      <c r="C975" s="86"/>
      <c r="D975" s="86"/>
      <c r="E975" s="85">
        <f t="shared" si="15"/>
      </c>
      <c r="F975" s="86"/>
    </row>
    <row r="976" spans="1:6" ht="19.5" customHeight="1">
      <c r="A976" s="100" t="s">
        <v>2378</v>
      </c>
      <c r="B976" s="103" t="s">
        <v>746</v>
      </c>
      <c r="C976" s="86"/>
      <c r="D976" s="86"/>
      <c r="E976" s="85">
        <f t="shared" si="15"/>
      </c>
      <c r="F976" s="86"/>
    </row>
    <row r="977" spans="1:6" ht="19.5" customHeight="1">
      <c r="A977" s="100" t="s">
        <v>2379</v>
      </c>
      <c r="B977" s="103" t="s">
        <v>747</v>
      </c>
      <c r="C977" s="86"/>
      <c r="D977" s="86"/>
      <c r="E977" s="85">
        <f t="shared" si="15"/>
      </c>
      <c r="F977" s="86"/>
    </row>
    <row r="978" spans="1:6" ht="19.5" customHeight="1">
      <c r="A978" s="97" t="s">
        <v>2380</v>
      </c>
      <c r="B978" s="98" t="s">
        <v>748</v>
      </c>
      <c r="C978" s="85">
        <f>SUM(C979:C993)</f>
        <v>0</v>
      </c>
      <c r="D978" s="85">
        <f>SUM(D979:D993)</f>
        <v>0</v>
      </c>
      <c r="E978" s="85">
        <f t="shared" si="15"/>
      </c>
      <c r="F978" s="106"/>
    </row>
    <row r="979" spans="1:6" ht="19.5" customHeight="1">
      <c r="A979" s="100" t="s">
        <v>2381</v>
      </c>
      <c r="B979" s="103" t="s">
        <v>10</v>
      </c>
      <c r="C979" s="86"/>
      <c r="D979" s="86"/>
      <c r="E979" s="85">
        <f t="shared" si="15"/>
      </c>
      <c r="F979" s="86"/>
    </row>
    <row r="980" spans="1:6" ht="19.5" customHeight="1">
      <c r="A980" s="100" t="s">
        <v>2382</v>
      </c>
      <c r="B980" s="103" t="s">
        <v>11</v>
      </c>
      <c r="C980" s="86"/>
      <c r="D980" s="86"/>
      <c r="E980" s="85">
        <f t="shared" si="15"/>
      </c>
      <c r="F980" s="86"/>
    </row>
    <row r="981" spans="1:6" ht="19.5" customHeight="1">
      <c r="A981" s="100" t="s">
        <v>2383</v>
      </c>
      <c r="B981" s="103" t="s">
        <v>12</v>
      </c>
      <c r="C981" s="86"/>
      <c r="D981" s="86"/>
      <c r="E981" s="85">
        <f t="shared" si="15"/>
      </c>
      <c r="F981" s="86"/>
    </row>
    <row r="982" spans="1:6" ht="19.5" customHeight="1">
      <c r="A982" s="100" t="s">
        <v>2384</v>
      </c>
      <c r="B982" s="103" t="s">
        <v>749</v>
      </c>
      <c r="C982" s="86"/>
      <c r="D982" s="86"/>
      <c r="E982" s="85">
        <f t="shared" si="15"/>
      </c>
      <c r="F982" s="86"/>
    </row>
    <row r="983" spans="1:6" ht="19.5" customHeight="1">
      <c r="A983" s="100" t="s">
        <v>2385</v>
      </c>
      <c r="B983" s="103" t="s">
        <v>750</v>
      </c>
      <c r="C983" s="86"/>
      <c r="D983" s="86"/>
      <c r="E983" s="85">
        <f t="shared" si="15"/>
      </c>
      <c r="F983" s="86"/>
    </row>
    <row r="984" spans="1:6" ht="19.5" customHeight="1">
      <c r="A984" s="100" t="s">
        <v>2386</v>
      </c>
      <c r="B984" s="103" t="s">
        <v>751</v>
      </c>
      <c r="C984" s="86"/>
      <c r="D984" s="86"/>
      <c r="E984" s="85">
        <f t="shared" si="15"/>
      </c>
      <c r="F984" s="86"/>
    </row>
    <row r="985" spans="1:6" ht="19.5" customHeight="1">
      <c r="A985" s="100" t="s">
        <v>2387</v>
      </c>
      <c r="B985" s="103" t="s">
        <v>752</v>
      </c>
      <c r="C985" s="86"/>
      <c r="D985" s="86"/>
      <c r="E985" s="85">
        <f t="shared" si="15"/>
      </c>
      <c r="F985" s="86"/>
    </row>
    <row r="986" spans="1:6" ht="19.5" customHeight="1">
      <c r="A986" s="100" t="s">
        <v>2388</v>
      </c>
      <c r="B986" s="103" t="s">
        <v>753</v>
      </c>
      <c r="C986" s="86"/>
      <c r="D986" s="86"/>
      <c r="E986" s="85">
        <f t="shared" si="15"/>
      </c>
      <c r="F986" s="86"/>
    </row>
    <row r="987" spans="1:6" ht="19.5" customHeight="1">
      <c r="A987" s="100" t="s">
        <v>2389</v>
      </c>
      <c r="B987" s="103" t="s">
        <v>754</v>
      </c>
      <c r="C987" s="86"/>
      <c r="D987" s="86"/>
      <c r="E987" s="85">
        <f t="shared" si="15"/>
      </c>
      <c r="F987" s="86"/>
    </row>
    <row r="988" spans="1:6" ht="19.5" customHeight="1">
      <c r="A988" s="100" t="s">
        <v>2390</v>
      </c>
      <c r="B988" s="103" t="s">
        <v>755</v>
      </c>
      <c r="C988" s="86"/>
      <c r="D988" s="86"/>
      <c r="E988" s="85">
        <f t="shared" si="15"/>
      </c>
      <c r="F988" s="86"/>
    </row>
    <row r="989" spans="1:6" ht="19.5" customHeight="1">
      <c r="A989" s="100" t="s">
        <v>2391</v>
      </c>
      <c r="B989" s="103" t="s">
        <v>756</v>
      </c>
      <c r="C989" s="86"/>
      <c r="D989" s="86"/>
      <c r="E989" s="85">
        <f t="shared" si="15"/>
      </c>
      <c r="F989" s="86"/>
    </row>
    <row r="990" spans="1:6" ht="19.5" customHeight="1">
      <c r="A990" s="100" t="s">
        <v>2392</v>
      </c>
      <c r="B990" s="103" t="s">
        <v>757</v>
      </c>
      <c r="C990" s="86"/>
      <c r="D990" s="86"/>
      <c r="E990" s="85">
        <f t="shared" si="15"/>
      </c>
      <c r="F990" s="86"/>
    </row>
    <row r="991" spans="1:6" ht="19.5" customHeight="1">
      <c r="A991" s="100" t="s">
        <v>2393</v>
      </c>
      <c r="B991" s="103" t="s">
        <v>758</v>
      </c>
      <c r="C991" s="86"/>
      <c r="D991" s="86"/>
      <c r="E991" s="85">
        <f t="shared" si="15"/>
      </c>
      <c r="F991" s="86"/>
    </row>
    <row r="992" spans="1:6" ht="19.5" customHeight="1">
      <c r="A992" s="100" t="s">
        <v>2394</v>
      </c>
      <c r="B992" s="103" t="s">
        <v>759</v>
      </c>
      <c r="C992" s="86"/>
      <c r="D992" s="86"/>
      <c r="E992" s="85">
        <f t="shared" si="15"/>
      </c>
      <c r="F992" s="86"/>
    </row>
    <row r="993" spans="1:6" ht="19.5" customHeight="1">
      <c r="A993" s="100" t="s">
        <v>2395</v>
      </c>
      <c r="B993" s="103" t="s">
        <v>760</v>
      </c>
      <c r="C993" s="86"/>
      <c r="D993" s="86"/>
      <c r="E993" s="85">
        <f t="shared" si="15"/>
      </c>
      <c r="F993" s="86"/>
    </row>
    <row r="994" spans="1:6" ht="19.5" customHeight="1">
      <c r="A994" s="97" t="s">
        <v>2396</v>
      </c>
      <c r="B994" s="98" t="s">
        <v>761</v>
      </c>
      <c r="C994" s="85">
        <f>SUM(C995:C998)</f>
        <v>0</v>
      </c>
      <c r="D994" s="85">
        <f>SUM(D995:D998)</f>
        <v>0</v>
      </c>
      <c r="E994" s="85">
        <f t="shared" si="15"/>
      </c>
      <c r="F994" s="106"/>
    </row>
    <row r="995" spans="1:6" ht="19.5" customHeight="1">
      <c r="A995" s="100" t="s">
        <v>2397</v>
      </c>
      <c r="B995" s="103" t="s">
        <v>10</v>
      </c>
      <c r="C995" s="86"/>
      <c r="D995" s="86"/>
      <c r="E995" s="85">
        <f t="shared" si="15"/>
      </c>
      <c r="F995" s="86"/>
    </row>
    <row r="996" spans="1:6" ht="19.5" customHeight="1">
      <c r="A996" s="100" t="s">
        <v>2398</v>
      </c>
      <c r="B996" s="103" t="s">
        <v>11</v>
      </c>
      <c r="C996" s="86"/>
      <c r="D996" s="86"/>
      <c r="E996" s="85">
        <f t="shared" si="15"/>
      </c>
      <c r="F996" s="86"/>
    </row>
    <row r="997" spans="1:6" ht="19.5" customHeight="1">
      <c r="A997" s="100" t="s">
        <v>2399</v>
      </c>
      <c r="B997" s="103" t="s">
        <v>12</v>
      </c>
      <c r="C997" s="86"/>
      <c r="D997" s="86"/>
      <c r="E997" s="85">
        <f t="shared" si="15"/>
      </c>
      <c r="F997" s="86"/>
    </row>
    <row r="998" spans="1:6" ht="19.5" customHeight="1">
      <c r="A998" s="100" t="s">
        <v>2400</v>
      </c>
      <c r="B998" s="103" t="s">
        <v>762</v>
      </c>
      <c r="C998" s="86"/>
      <c r="D998" s="86"/>
      <c r="E998" s="85">
        <f t="shared" si="15"/>
      </c>
      <c r="F998" s="86"/>
    </row>
    <row r="999" spans="1:6" ht="19.5" customHeight="1">
      <c r="A999" s="97" t="s">
        <v>2401</v>
      </c>
      <c r="B999" s="98" t="s">
        <v>763</v>
      </c>
      <c r="C999" s="85">
        <f>SUM(C1000:C1009)</f>
        <v>0</v>
      </c>
      <c r="D999" s="85">
        <f>SUM(D1000:D1009)</f>
        <v>0</v>
      </c>
      <c r="E999" s="85">
        <f t="shared" si="15"/>
      </c>
      <c r="F999" s="106"/>
    </row>
    <row r="1000" spans="1:6" ht="19.5" customHeight="1">
      <c r="A1000" s="100" t="s">
        <v>2402</v>
      </c>
      <c r="B1000" s="103" t="s">
        <v>10</v>
      </c>
      <c r="C1000" s="86"/>
      <c r="D1000" s="86"/>
      <c r="E1000" s="85">
        <f t="shared" si="15"/>
      </c>
      <c r="F1000" s="86"/>
    </row>
    <row r="1001" spans="1:6" ht="19.5" customHeight="1">
      <c r="A1001" s="100" t="s">
        <v>2403</v>
      </c>
      <c r="B1001" s="103" t="s">
        <v>11</v>
      </c>
      <c r="C1001" s="86"/>
      <c r="D1001" s="86"/>
      <c r="E1001" s="85">
        <f t="shared" si="15"/>
      </c>
      <c r="F1001" s="86"/>
    </row>
    <row r="1002" spans="1:6" ht="19.5" customHeight="1">
      <c r="A1002" s="100" t="s">
        <v>2404</v>
      </c>
      <c r="B1002" s="103" t="s">
        <v>12</v>
      </c>
      <c r="C1002" s="86"/>
      <c r="D1002" s="86"/>
      <c r="E1002" s="85">
        <f t="shared" si="15"/>
      </c>
      <c r="F1002" s="86"/>
    </row>
    <row r="1003" spans="1:6" ht="19.5" customHeight="1">
      <c r="A1003" s="100" t="s">
        <v>2405</v>
      </c>
      <c r="B1003" s="103" t="s">
        <v>764</v>
      </c>
      <c r="C1003" s="86"/>
      <c r="D1003" s="86"/>
      <c r="E1003" s="85">
        <f t="shared" si="15"/>
      </c>
      <c r="F1003" s="86"/>
    </row>
    <row r="1004" spans="1:6" s="107" customFormat="1" ht="19.5" customHeight="1">
      <c r="A1004" s="104" t="s">
        <v>2406</v>
      </c>
      <c r="B1004" s="110" t="s">
        <v>765</v>
      </c>
      <c r="C1004" s="86"/>
      <c r="D1004" s="86"/>
      <c r="E1004" s="85">
        <f t="shared" si="15"/>
      </c>
      <c r="F1004" s="106"/>
    </row>
    <row r="1005" spans="1:6" s="107" customFormat="1" ht="19.5" customHeight="1">
      <c r="A1005" s="104" t="s">
        <v>2407</v>
      </c>
      <c r="B1005" s="110" t="s">
        <v>766</v>
      </c>
      <c r="C1005" s="86"/>
      <c r="D1005" s="86"/>
      <c r="E1005" s="85">
        <f t="shared" si="15"/>
      </c>
      <c r="F1005" s="106"/>
    </row>
    <row r="1006" spans="1:6" s="107" customFormat="1" ht="19.5" customHeight="1">
      <c r="A1006" s="112" t="s">
        <v>2658</v>
      </c>
      <c r="B1006" s="110" t="s">
        <v>767</v>
      </c>
      <c r="C1006" s="86"/>
      <c r="D1006" s="86"/>
      <c r="E1006" s="85">
        <f t="shared" si="15"/>
      </c>
      <c r="F1006" s="106"/>
    </row>
    <row r="1007" spans="1:6" s="107" customFormat="1" ht="19.5" customHeight="1">
      <c r="A1007" s="112" t="s">
        <v>2659</v>
      </c>
      <c r="B1007" s="110" t="s">
        <v>768</v>
      </c>
      <c r="C1007" s="86"/>
      <c r="D1007" s="86"/>
      <c r="E1007" s="85">
        <f t="shared" si="15"/>
      </c>
      <c r="F1007" s="106"/>
    </row>
    <row r="1008" spans="1:6" s="107" customFormat="1" ht="19.5" customHeight="1">
      <c r="A1008" s="112" t="s">
        <v>2660</v>
      </c>
      <c r="B1008" s="110" t="s">
        <v>19</v>
      </c>
      <c r="C1008" s="86"/>
      <c r="D1008" s="86"/>
      <c r="E1008" s="85">
        <f t="shared" si="15"/>
      </c>
      <c r="F1008" s="106"/>
    </row>
    <row r="1009" spans="1:6" s="107" customFormat="1" ht="19.5" customHeight="1">
      <c r="A1009" s="104" t="s">
        <v>2408</v>
      </c>
      <c r="B1009" s="110" t="s">
        <v>769</v>
      </c>
      <c r="C1009" s="86"/>
      <c r="D1009" s="86"/>
      <c r="E1009" s="85">
        <f t="shared" si="15"/>
      </c>
      <c r="F1009" s="106"/>
    </row>
    <row r="1010" spans="1:6" ht="19.5" customHeight="1">
      <c r="A1010" s="97" t="s">
        <v>2409</v>
      </c>
      <c r="B1010" s="98" t="s">
        <v>770</v>
      </c>
      <c r="C1010" s="85">
        <f>SUM(C1011:C1016)</f>
        <v>0</v>
      </c>
      <c r="D1010" s="85">
        <f>SUM(D1011:D1016)</f>
        <v>0</v>
      </c>
      <c r="E1010" s="85">
        <f t="shared" si="15"/>
      </c>
      <c r="F1010" s="106"/>
    </row>
    <row r="1011" spans="1:6" ht="19.5" customHeight="1">
      <c r="A1011" s="100" t="s">
        <v>2410</v>
      </c>
      <c r="B1011" s="103" t="s">
        <v>10</v>
      </c>
      <c r="C1011" s="86"/>
      <c r="D1011" s="86"/>
      <c r="E1011" s="85">
        <f t="shared" si="15"/>
      </c>
      <c r="F1011" s="86"/>
    </row>
    <row r="1012" spans="1:6" ht="19.5" customHeight="1">
      <c r="A1012" s="100" t="s">
        <v>2411</v>
      </c>
      <c r="B1012" s="103" t="s">
        <v>11</v>
      </c>
      <c r="C1012" s="86"/>
      <c r="D1012" s="86"/>
      <c r="E1012" s="85">
        <f t="shared" si="15"/>
      </c>
      <c r="F1012" s="86"/>
    </row>
    <row r="1013" spans="1:6" ht="19.5" customHeight="1">
      <c r="A1013" s="100" t="s">
        <v>2412</v>
      </c>
      <c r="B1013" s="103" t="s">
        <v>12</v>
      </c>
      <c r="C1013" s="86"/>
      <c r="D1013" s="86"/>
      <c r="E1013" s="85">
        <f t="shared" si="15"/>
      </c>
      <c r="F1013" s="86"/>
    </row>
    <row r="1014" spans="1:6" ht="19.5" customHeight="1">
      <c r="A1014" s="100" t="s">
        <v>2413</v>
      </c>
      <c r="B1014" s="103" t="s">
        <v>771</v>
      </c>
      <c r="C1014" s="86"/>
      <c r="D1014" s="86"/>
      <c r="E1014" s="85">
        <f t="shared" si="15"/>
      </c>
      <c r="F1014" s="86"/>
    </row>
    <row r="1015" spans="1:6" ht="19.5" customHeight="1">
      <c r="A1015" s="100" t="s">
        <v>2414</v>
      </c>
      <c r="B1015" s="103" t="s">
        <v>772</v>
      </c>
      <c r="C1015" s="86"/>
      <c r="D1015" s="86"/>
      <c r="E1015" s="85">
        <f t="shared" si="15"/>
      </c>
      <c r="F1015" s="86"/>
    </row>
    <row r="1016" spans="1:6" ht="19.5" customHeight="1">
      <c r="A1016" s="100" t="s">
        <v>2415</v>
      </c>
      <c r="B1016" s="103" t="s">
        <v>773</v>
      </c>
      <c r="C1016" s="86"/>
      <c r="D1016" s="86"/>
      <c r="E1016" s="85">
        <f t="shared" si="15"/>
      </c>
      <c r="F1016" s="86"/>
    </row>
    <row r="1017" spans="1:6" ht="19.5" customHeight="1">
      <c r="A1017" s="97" t="s">
        <v>2416</v>
      </c>
      <c r="B1017" s="98" t="s">
        <v>774</v>
      </c>
      <c r="C1017" s="85">
        <f>SUM(C1018:C1024)</f>
        <v>0</v>
      </c>
      <c r="D1017" s="85">
        <f>SUM(D1018:D1024)</f>
        <v>0</v>
      </c>
      <c r="E1017" s="85">
        <f t="shared" si="15"/>
      </c>
      <c r="F1017" s="106"/>
    </row>
    <row r="1018" spans="1:6" ht="19.5" customHeight="1">
      <c r="A1018" s="100" t="s">
        <v>2417</v>
      </c>
      <c r="B1018" s="103" t="s">
        <v>10</v>
      </c>
      <c r="C1018" s="86"/>
      <c r="D1018" s="86"/>
      <c r="E1018" s="85">
        <f t="shared" si="15"/>
      </c>
      <c r="F1018" s="86"/>
    </row>
    <row r="1019" spans="1:6" ht="19.5" customHeight="1">
      <c r="A1019" s="100" t="s">
        <v>2418</v>
      </c>
      <c r="B1019" s="103" t="s">
        <v>11</v>
      </c>
      <c r="C1019" s="86"/>
      <c r="D1019" s="86"/>
      <c r="E1019" s="85">
        <f t="shared" si="15"/>
      </c>
      <c r="F1019" s="86"/>
    </row>
    <row r="1020" spans="1:6" ht="19.5" customHeight="1">
      <c r="A1020" s="100" t="s">
        <v>2419</v>
      </c>
      <c r="B1020" s="103" t="s">
        <v>12</v>
      </c>
      <c r="C1020" s="86"/>
      <c r="D1020" s="86"/>
      <c r="E1020" s="85">
        <f t="shared" si="15"/>
      </c>
      <c r="F1020" s="86"/>
    </row>
    <row r="1021" spans="1:6" ht="19.5" customHeight="1">
      <c r="A1021" s="100" t="s">
        <v>2420</v>
      </c>
      <c r="B1021" s="103" t="s">
        <v>775</v>
      </c>
      <c r="C1021" s="86"/>
      <c r="D1021" s="86"/>
      <c r="E1021" s="85">
        <f t="shared" si="15"/>
      </c>
      <c r="F1021" s="86"/>
    </row>
    <row r="1022" spans="1:6" ht="19.5" customHeight="1">
      <c r="A1022" s="100" t="s">
        <v>2421</v>
      </c>
      <c r="B1022" s="103" t="s">
        <v>776</v>
      </c>
      <c r="C1022" s="86"/>
      <c r="D1022" s="86"/>
      <c r="E1022" s="85">
        <f t="shared" si="15"/>
      </c>
      <c r="F1022" s="86"/>
    </row>
    <row r="1023" spans="1:6" ht="19.5" customHeight="1">
      <c r="A1023" s="100" t="s">
        <v>2661</v>
      </c>
      <c r="B1023" s="103" t="s">
        <v>777</v>
      </c>
      <c r="C1023" s="86"/>
      <c r="D1023" s="86"/>
      <c r="E1023" s="85">
        <f t="shared" si="15"/>
      </c>
      <c r="F1023" s="86"/>
    </row>
    <row r="1024" spans="1:6" ht="19.5" customHeight="1">
      <c r="A1024" s="100" t="s">
        <v>2422</v>
      </c>
      <c r="B1024" s="103" t="s">
        <v>803</v>
      </c>
      <c r="C1024" s="86"/>
      <c r="D1024" s="86"/>
      <c r="E1024" s="85">
        <f t="shared" si="15"/>
      </c>
      <c r="F1024" s="86"/>
    </row>
    <row r="1025" spans="1:6" ht="19.5" customHeight="1">
      <c r="A1025" s="97" t="s">
        <v>2423</v>
      </c>
      <c r="B1025" s="98" t="s">
        <v>804</v>
      </c>
      <c r="C1025" s="85">
        <f>SUM(C1026:C1030)</f>
        <v>0</v>
      </c>
      <c r="D1025" s="85">
        <f>SUM(D1026:D1030)</f>
        <v>0</v>
      </c>
      <c r="E1025" s="85">
        <f t="shared" si="15"/>
      </c>
      <c r="F1025" s="106"/>
    </row>
    <row r="1026" spans="1:6" ht="19.5" customHeight="1">
      <c r="A1026" s="100" t="s">
        <v>2424</v>
      </c>
      <c r="B1026" s="103" t="s">
        <v>805</v>
      </c>
      <c r="C1026" s="86"/>
      <c r="D1026" s="86"/>
      <c r="E1026" s="85">
        <f t="shared" si="15"/>
      </c>
      <c r="F1026" s="86"/>
    </row>
    <row r="1027" spans="1:6" ht="19.5" customHeight="1">
      <c r="A1027" s="100" t="s">
        <v>2425</v>
      </c>
      <c r="B1027" s="103" t="s">
        <v>806</v>
      </c>
      <c r="C1027" s="86"/>
      <c r="D1027" s="86"/>
      <c r="E1027" s="85">
        <f t="shared" si="15"/>
      </c>
      <c r="F1027" s="86"/>
    </row>
    <row r="1028" spans="1:6" ht="19.5" customHeight="1">
      <c r="A1028" s="100" t="s">
        <v>2426</v>
      </c>
      <c r="B1028" s="103" t="s">
        <v>807</v>
      </c>
      <c r="C1028" s="86"/>
      <c r="D1028" s="86"/>
      <c r="E1028" s="85">
        <f t="shared" si="15"/>
      </c>
      <c r="F1028" s="86"/>
    </row>
    <row r="1029" spans="1:6" ht="19.5" customHeight="1">
      <c r="A1029" s="100" t="s">
        <v>2427</v>
      </c>
      <c r="B1029" s="103" t="s">
        <v>808</v>
      </c>
      <c r="C1029" s="86"/>
      <c r="D1029" s="86"/>
      <c r="E1029" s="85">
        <f aca="true" t="shared" si="16" ref="E1029:E1092">IF(C1029=0,"",ROUND(D1029/C1029*100,1))</f>
      </c>
      <c r="F1029" s="86"/>
    </row>
    <row r="1030" spans="1:6" ht="19.5" customHeight="1">
      <c r="A1030" s="100" t="s">
        <v>2428</v>
      </c>
      <c r="B1030" s="103" t="s">
        <v>809</v>
      </c>
      <c r="C1030" s="86"/>
      <c r="D1030" s="86"/>
      <c r="E1030" s="85">
        <f t="shared" si="16"/>
      </c>
      <c r="F1030" s="86"/>
    </row>
    <row r="1031" spans="1:6" ht="19.5" customHeight="1">
      <c r="A1031" s="97" t="s">
        <v>2429</v>
      </c>
      <c r="B1031" s="98" t="s">
        <v>810</v>
      </c>
      <c r="C1031" s="85">
        <f>SUM(C1032,C1042,C1048)</f>
        <v>0</v>
      </c>
      <c r="D1031" s="85">
        <f>SUM(D1032,D1042,D1048)</f>
        <v>0</v>
      </c>
      <c r="E1031" s="85">
        <f t="shared" si="16"/>
      </c>
      <c r="F1031" s="106"/>
    </row>
    <row r="1032" spans="1:6" ht="19.5" customHeight="1">
      <c r="A1032" s="97" t="s">
        <v>2430</v>
      </c>
      <c r="B1032" s="98" t="s">
        <v>811</v>
      </c>
      <c r="C1032" s="85">
        <f>SUM(C1033:C1041)</f>
        <v>0</v>
      </c>
      <c r="D1032" s="85">
        <f>SUM(D1033:D1041)</f>
        <v>0</v>
      </c>
      <c r="E1032" s="85">
        <f t="shared" si="16"/>
      </c>
      <c r="F1032" s="106"/>
    </row>
    <row r="1033" spans="1:6" ht="19.5" customHeight="1">
      <c r="A1033" s="100" t="s">
        <v>2431</v>
      </c>
      <c r="B1033" s="103" t="s">
        <v>10</v>
      </c>
      <c r="C1033" s="86"/>
      <c r="D1033" s="86"/>
      <c r="E1033" s="85">
        <f t="shared" si="16"/>
      </c>
      <c r="F1033" s="86"/>
    </row>
    <row r="1034" spans="1:6" ht="19.5" customHeight="1">
      <c r="A1034" s="100" t="s">
        <v>2432</v>
      </c>
      <c r="B1034" s="103" t="s">
        <v>11</v>
      </c>
      <c r="C1034" s="86"/>
      <c r="D1034" s="86"/>
      <c r="E1034" s="85">
        <f t="shared" si="16"/>
      </c>
      <c r="F1034" s="86"/>
    </row>
    <row r="1035" spans="1:6" ht="19.5" customHeight="1">
      <c r="A1035" s="100" t="s">
        <v>2433</v>
      </c>
      <c r="B1035" s="103" t="s">
        <v>12</v>
      </c>
      <c r="C1035" s="86"/>
      <c r="D1035" s="86"/>
      <c r="E1035" s="85">
        <f t="shared" si="16"/>
      </c>
      <c r="F1035" s="86"/>
    </row>
    <row r="1036" spans="1:6" ht="19.5" customHeight="1">
      <c r="A1036" s="100" t="s">
        <v>2434</v>
      </c>
      <c r="B1036" s="103" t="s">
        <v>812</v>
      </c>
      <c r="C1036" s="86"/>
      <c r="D1036" s="86"/>
      <c r="E1036" s="85">
        <f t="shared" si="16"/>
      </c>
      <c r="F1036" s="86"/>
    </row>
    <row r="1037" spans="1:6" ht="19.5" customHeight="1">
      <c r="A1037" s="100" t="s">
        <v>2435</v>
      </c>
      <c r="B1037" s="103" t="s">
        <v>813</v>
      </c>
      <c r="C1037" s="86"/>
      <c r="D1037" s="86"/>
      <c r="E1037" s="85">
        <f t="shared" si="16"/>
      </c>
      <c r="F1037" s="86"/>
    </row>
    <row r="1038" spans="1:6" ht="19.5" customHeight="1">
      <c r="A1038" s="100" t="s">
        <v>2436</v>
      </c>
      <c r="B1038" s="103" t="s">
        <v>814</v>
      </c>
      <c r="C1038" s="86"/>
      <c r="D1038" s="86"/>
      <c r="E1038" s="85">
        <f t="shared" si="16"/>
      </c>
      <c r="F1038" s="86"/>
    </row>
    <row r="1039" spans="1:6" ht="19.5" customHeight="1">
      <c r="A1039" s="100" t="s">
        <v>2437</v>
      </c>
      <c r="B1039" s="103" t="s">
        <v>815</v>
      </c>
      <c r="C1039" s="86"/>
      <c r="D1039" s="86"/>
      <c r="E1039" s="85">
        <f t="shared" si="16"/>
      </c>
      <c r="F1039" s="86"/>
    </row>
    <row r="1040" spans="1:6" ht="19.5" customHeight="1">
      <c r="A1040" s="100" t="s">
        <v>2438</v>
      </c>
      <c r="B1040" s="103" t="s">
        <v>19</v>
      </c>
      <c r="C1040" s="86"/>
      <c r="D1040" s="86"/>
      <c r="E1040" s="85">
        <f t="shared" si="16"/>
      </c>
      <c r="F1040" s="86"/>
    </row>
    <row r="1041" spans="1:6" ht="19.5" customHeight="1">
      <c r="A1041" s="100" t="s">
        <v>2439</v>
      </c>
      <c r="B1041" s="103" t="s">
        <v>816</v>
      </c>
      <c r="C1041" s="86"/>
      <c r="D1041" s="86"/>
      <c r="E1041" s="85">
        <f t="shared" si="16"/>
      </c>
      <c r="F1041" s="86"/>
    </row>
    <row r="1042" spans="1:6" ht="19.5" customHeight="1">
      <c r="A1042" s="97" t="s">
        <v>2440</v>
      </c>
      <c r="B1042" s="98" t="s">
        <v>817</v>
      </c>
      <c r="C1042" s="85">
        <f>SUM(C1043:C1047)</f>
        <v>0</v>
      </c>
      <c r="D1042" s="85">
        <f>SUM(D1043:D1047)</f>
        <v>0</v>
      </c>
      <c r="E1042" s="85">
        <f t="shared" si="16"/>
      </c>
      <c r="F1042" s="106"/>
    </row>
    <row r="1043" spans="1:6" ht="19.5" customHeight="1">
      <c r="A1043" s="100" t="s">
        <v>2441</v>
      </c>
      <c r="B1043" s="103" t="s">
        <v>10</v>
      </c>
      <c r="C1043" s="86"/>
      <c r="D1043" s="86"/>
      <c r="E1043" s="85">
        <f t="shared" si="16"/>
      </c>
      <c r="F1043" s="86"/>
    </row>
    <row r="1044" spans="1:6" ht="19.5" customHeight="1">
      <c r="A1044" s="100" t="s">
        <v>2442</v>
      </c>
      <c r="B1044" s="103" t="s">
        <v>11</v>
      </c>
      <c r="C1044" s="86"/>
      <c r="D1044" s="86"/>
      <c r="E1044" s="85">
        <f t="shared" si="16"/>
      </c>
      <c r="F1044" s="86"/>
    </row>
    <row r="1045" spans="1:6" ht="19.5" customHeight="1">
      <c r="A1045" s="100" t="s">
        <v>2443</v>
      </c>
      <c r="B1045" s="103" t="s">
        <v>12</v>
      </c>
      <c r="C1045" s="86"/>
      <c r="D1045" s="86"/>
      <c r="E1045" s="85">
        <f t="shared" si="16"/>
      </c>
      <c r="F1045" s="86"/>
    </row>
    <row r="1046" spans="1:6" ht="19.5" customHeight="1">
      <c r="A1046" s="100" t="s">
        <v>2444</v>
      </c>
      <c r="B1046" s="103" t="s">
        <v>818</v>
      </c>
      <c r="C1046" s="86"/>
      <c r="D1046" s="86"/>
      <c r="E1046" s="85">
        <f t="shared" si="16"/>
      </c>
      <c r="F1046" s="86"/>
    </row>
    <row r="1047" spans="1:6" ht="19.5" customHeight="1">
      <c r="A1047" s="100" t="s">
        <v>2445</v>
      </c>
      <c r="B1047" s="103" t="s">
        <v>819</v>
      </c>
      <c r="C1047" s="86"/>
      <c r="D1047" s="86"/>
      <c r="E1047" s="85">
        <f t="shared" si="16"/>
      </c>
      <c r="F1047" s="86"/>
    </row>
    <row r="1048" spans="1:6" ht="19.5" customHeight="1">
      <c r="A1048" s="97" t="s">
        <v>2446</v>
      </c>
      <c r="B1048" s="98" t="s">
        <v>820</v>
      </c>
      <c r="C1048" s="85">
        <f>SUM(C1049:C1050)</f>
        <v>0</v>
      </c>
      <c r="D1048" s="85">
        <f>SUM(D1049:D1050)</f>
        <v>0</v>
      </c>
      <c r="E1048" s="85">
        <f t="shared" si="16"/>
      </c>
      <c r="F1048" s="106"/>
    </row>
    <row r="1049" spans="1:6" ht="19.5" customHeight="1">
      <c r="A1049" s="100" t="s">
        <v>2447</v>
      </c>
      <c r="B1049" s="103" t="s">
        <v>821</v>
      </c>
      <c r="C1049" s="86"/>
      <c r="D1049" s="86"/>
      <c r="E1049" s="85">
        <f t="shared" si="16"/>
      </c>
      <c r="F1049" s="86"/>
    </row>
    <row r="1050" spans="1:6" ht="19.5" customHeight="1">
      <c r="A1050" s="100" t="s">
        <v>2448</v>
      </c>
      <c r="B1050" s="103" t="s">
        <v>822</v>
      </c>
      <c r="C1050" s="86"/>
      <c r="D1050" s="86"/>
      <c r="E1050" s="85">
        <f t="shared" si="16"/>
      </c>
      <c r="F1050" s="86"/>
    </row>
    <row r="1051" spans="1:6" ht="19.5" customHeight="1">
      <c r="A1051" s="97" t="s">
        <v>2449</v>
      </c>
      <c r="B1051" s="98" t="s">
        <v>823</v>
      </c>
      <c r="C1051" s="85">
        <f>SUM(C1052,C1059,C1069,C1075,C1078)</f>
        <v>0</v>
      </c>
      <c r="D1051" s="85">
        <f>SUM(D1052,D1059,D1069,D1075,D1078)</f>
        <v>0</v>
      </c>
      <c r="E1051" s="85">
        <f t="shared" si="16"/>
      </c>
      <c r="F1051" s="106"/>
    </row>
    <row r="1052" spans="1:6" ht="19.5" customHeight="1">
      <c r="A1052" s="97" t="s">
        <v>2450</v>
      </c>
      <c r="B1052" s="98" t="s">
        <v>824</v>
      </c>
      <c r="C1052" s="85">
        <f>SUM(C1053:C1058)</f>
        <v>0</v>
      </c>
      <c r="D1052" s="85">
        <f>SUM(D1053:D1058)</f>
        <v>0</v>
      </c>
      <c r="E1052" s="85">
        <f t="shared" si="16"/>
      </c>
      <c r="F1052" s="106"/>
    </row>
    <row r="1053" spans="1:6" ht="19.5" customHeight="1">
      <c r="A1053" s="100" t="s">
        <v>2451</v>
      </c>
      <c r="B1053" s="103" t="s">
        <v>10</v>
      </c>
      <c r="C1053" s="86"/>
      <c r="D1053" s="86"/>
      <c r="E1053" s="85">
        <f t="shared" si="16"/>
      </c>
      <c r="F1053" s="86"/>
    </row>
    <row r="1054" spans="1:6" ht="19.5" customHeight="1">
      <c r="A1054" s="100" t="s">
        <v>2452</v>
      </c>
      <c r="B1054" s="103" t="s">
        <v>11</v>
      </c>
      <c r="C1054" s="86"/>
      <c r="D1054" s="86"/>
      <c r="E1054" s="85">
        <f t="shared" si="16"/>
      </c>
      <c r="F1054" s="86"/>
    </row>
    <row r="1055" spans="1:6" ht="19.5" customHeight="1">
      <c r="A1055" s="100" t="s">
        <v>2453</v>
      </c>
      <c r="B1055" s="103" t="s">
        <v>12</v>
      </c>
      <c r="C1055" s="86"/>
      <c r="D1055" s="86"/>
      <c r="E1055" s="85">
        <f t="shared" si="16"/>
      </c>
      <c r="F1055" s="86"/>
    </row>
    <row r="1056" spans="1:6" ht="19.5" customHeight="1">
      <c r="A1056" s="100" t="s">
        <v>2454</v>
      </c>
      <c r="B1056" s="103" t="s">
        <v>825</v>
      </c>
      <c r="C1056" s="86"/>
      <c r="D1056" s="86"/>
      <c r="E1056" s="85">
        <f t="shared" si="16"/>
      </c>
      <c r="F1056" s="86"/>
    </row>
    <row r="1057" spans="1:6" ht="19.5" customHeight="1">
      <c r="A1057" s="100" t="s">
        <v>2455</v>
      </c>
      <c r="B1057" s="103" t="s">
        <v>19</v>
      </c>
      <c r="C1057" s="86"/>
      <c r="D1057" s="86"/>
      <c r="E1057" s="85">
        <f t="shared" si="16"/>
      </c>
      <c r="F1057" s="86"/>
    </row>
    <row r="1058" spans="1:6" ht="19.5" customHeight="1">
      <c r="A1058" s="100" t="s">
        <v>2456</v>
      </c>
      <c r="B1058" s="103" t="s">
        <v>826</v>
      </c>
      <c r="C1058" s="86"/>
      <c r="D1058" s="86"/>
      <c r="E1058" s="85">
        <f t="shared" si="16"/>
      </c>
      <c r="F1058" s="86"/>
    </row>
    <row r="1059" spans="1:6" ht="19.5" customHeight="1">
      <c r="A1059" s="113" t="s">
        <v>2662</v>
      </c>
      <c r="B1059" s="98" t="s">
        <v>827</v>
      </c>
      <c r="C1059" s="85">
        <f>SUM(C1060:C1068)</f>
        <v>0</v>
      </c>
      <c r="D1059" s="85">
        <f>SUM(D1060:D1068)</f>
        <v>0</v>
      </c>
      <c r="E1059" s="85">
        <f t="shared" si="16"/>
      </c>
      <c r="F1059" s="106"/>
    </row>
    <row r="1060" spans="1:6" ht="19.5" customHeight="1">
      <c r="A1060" s="114" t="s">
        <v>2663</v>
      </c>
      <c r="B1060" s="103" t="s">
        <v>828</v>
      </c>
      <c r="C1060" s="86"/>
      <c r="D1060" s="86"/>
      <c r="E1060" s="85">
        <f t="shared" si="16"/>
      </c>
      <c r="F1060" s="86"/>
    </row>
    <row r="1061" spans="1:6" ht="19.5" customHeight="1">
      <c r="A1061" s="114" t="s">
        <v>2664</v>
      </c>
      <c r="B1061" s="103" t="s">
        <v>829</v>
      </c>
      <c r="C1061" s="86"/>
      <c r="D1061" s="86"/>
      <c r="E1061" s="85">
        <f t="shared" si="16"/>
      </c>
      <c r="F1061" s="86"/>
    </row>
    <row r="1062" spans="1:6" ht="19.5" customHeight="1">
      <c r="A1062" s="114" t="s">
        <v>2665</v>
      </c>
      <c r="B1062" s="103" t="s">
        <v>830</v>
      </c>
      <c r="C1062" s="86"/>
      <c r="D1062" s="86"/>
      <c r="E1062" s="85">
        <f t="shared" si="16"/>
      </c>
      <c r="F1062" s="86"/>
    </row>
    <row r="1063" spans="1:6" ht="19.5" customHeight="1">
      <c r="A1063" s="114" t="s">
        <v>2666</v>
      </c>
      <c r="B1063" s="103" t="s">
        <v>831</v>
      </c>
      <c r="C1063" s="86"/>
      <c r="D1063" s="86"/>
      <c r="E1063" s="85">
        <f t="shared" si="16"/>
      </c>
      <c r="F1063" s="86"/>
    </row>
    <row r="1064" spans="1:6" ht="19.5" customHeight="1">
      <c r="A1064" s="114" t="s">
        <v>2667</v>
      </c>
      <c r="B1064" s="103" t="s">
        <v>832</v>
      </c>
      <c r="C1064" s="86"/>
      <c r="D1064" s="86"/>
      <c r="E1064" s="85">
        <f t="shared" si="16"/>
      </c>
      <c r="F1064" s="86"/>
    </row>
    <row r="1065" spans="1:6" ht="19.5" customHeight="1">
      <c r="A1065" s="114" t="s">
        <v>2668</v>
      </c>
      <c r="B1065" s="103" t="s">
        <v>833</v>
      </c>
      <c r="C1065" s="86"/>
      <c r="D1065" s="86"/>
      <c r="E1065" s="85">
        <f t="shared" si="16"/>
      </c>
      <c r="F1065" s="86"/>
    </row>
    <row r="1066" spans="1:6" ht="19.5" customHeight="1">
      <c r="A1066" s="114" t="s">
        <v>2669</v>
      </c>
      <c r="B1066" s="103" t="s">
        <v>834</v>
      </c>
      <c r="C1066" s="86"/>
      <c r="D1066" s="86"/>
      <c r="E1066" s="85">
        <f t="shared" si="16"/>
      </c>
      <c r="F1066" s="86"/>
    </row>
    <row r="1067" spans="1:6" ht="19.5" customHeight="1">
      <c r="A1067" s="114" t="s">
        <v>2670</v>
      </c>
      <c r="B1067" s="103" t="s">
        <v>835</v>
      </c>
      <c r="C1067" s="86"/>
      <c r="D1067" s="86"/>
      <c r="E1067" s="85">
        <f t="shared" si="16"/>
      </c>
      <c r="F1067" s="86"/>
    </row>
    <row r="1068" spans="1:6" ht="19.5" customHeight="1">
      <c r="A1068" s="114" t="s">
        <v>2671</v>
      </c>
      <c r="B1068" s="103" t="s">
        <v>836</v>
      </c>
      <c r="C1068" s="86"/>
      <c r="D1068" s="86"/>
      <c r="E1068" s="85">
        <f t="shared" si="16"/>
      </c>
      <c r="F1068" s="86"/>
    </row>
    <row r="1069" spans="1:6" ht="19.5" customHeight="1">
      <c r="A1069" s="97" t="s">
        <v>2457</v>
      </c>
      <c r="B1069" s="98" t="s">
        <v>837</v>
      </c>
      <c r="C1069" s="85">
        <f>SUM(C1070:C1074)</f>
        <v>0</v>
      </c>
      <c r="D1069" s="85">
        <f>SUM(D1070:D1074)</f>
        <v>0</v>
      </c>
      <c r="E1069" s="85">
        <f t="shared" si="16"/>
      </c>
      <c r="F1069" s="106"/>
    </row>
    <row r="1070" spans="1:6" ht="19.5" customHeight="1">
      <c r="A1070" s="100" t="s">
        <v>2458</v>
      </c>
      <c r="B1070" s="103" t="s">
        <v>838</v>
      </c>
      <c r="C1070" s="86"/>
      <c r="D1070" s="86"/>
      <c r="E1070" s="85">
        <f t="shared" si="16"/>
      </c>
      <c r="F1070" s="86"/>
    </row>
    <row r="1071" spans="1:6" ht="19.5" customHeight="1">
      <c r="A1071" s="100" t="s">
        <v>2459</v>
      </c>
      <c r="B1071" s="103" t="s">
        <v>839</v>
      </c>
      <c r="C1071" s="86"/>
      <c r="D1071" s="86"/>
      <c r="E1071" s="85">
        <f t="shared" si="16"/>
      </c>
      <c r="F1071" s="86"/>
    </row>
    <row r="1072" spans="1:6" ht="19.5" customHeight="1">
      <c r="A1072" s="100" t="s">
        <v>2460</v>
      </c>
      <c r="B1072" s="103" t="s">
        <v>840</v>
      </c>
      <c r="C1072" s="86"/>
      <c r="D1072" s="86"/>
      <c r="E1072" s="85">
        <f t="shared" si="16"/>
      </c>
      <c r="F1072" s="86"/>
    </row>
    <row r="1073" spans="1:6" ht="19.5" customHeight="1">
      <c r="A1073" s="100" t="s">
        <v>2461</v>
      </c>
      <c r="B1073" s="103" t="s">
        <v>841</v>
      </c>
      <c r="C1073" s="86"/>
      <c r="D1073" s="86"/>
      <c r="E1073" s="85">
        <f t="shared" si="16"/>
      </c>
      <c r="F1073" s="86"/>
    </row>
    <row r="1074" spans="1:6" ht="19.5" customHeight="1">
      <c r="A1074" s="100" t="s">
        <v>2462</v>
      </c>
      <c r="B1074" s="103" t="s">
        <v>842</v>
      </c>
      <c r="C1074" s="86"/>
      <c r="D1074" s="86"/>
      <c r="E1074" s="85">
        <f t="shared" si="16"/>
      </c>
      <c r="F1074" s="86"/>
    </row>
    <row r="1075" spans="1:6" ht="19.5" customHeight="1">
      <c r="A1075" s="113" t="s">
        <v>2672</v>
      </c>
      <c r="B1075" s="98" t="s">
        <v>843</v>
      </c>
      <c r="C1075" s="85">
        <f>SUM(C1076:C1077)</f>
        <v>0</v>
      </c>
      <c r="D1075" s="85">
        <f>SUM(D1076:D1077)</f>
        <v>0</v>
      </c>
      <c r="E1075" s="85">
        <f t="shared" si="16"/>
      </c>
      <c r="F1075" s="106"/>
    </row>
    <row r="1076" spans="1:6" ht="19.5" customHeight="1">
      <c r="A1076" s="114" t="s">
        <v>2673</v>
      </c>
      <c r="B1076" s="103" t="s">
        <v>844</v>
      </c>
      <c r="C1076" s="86"/>
      <c r="D1076" s="86"/>
      <c r="E1076" s="85">
        <f t="shared" si="16"/>
      </c>
      <c r="F1076" s="86"/>
    </row>
    <row r="1077" spans="1:6" ht="19.5" customHeight="1">
      <c r="A1077" s="114" t="s">
        <v>2674</v>
      </c>
      <c r="B1077" s="103" t="s">
        <v>845</v>
      </c>
      <c r="C1077" s="86"/>
      <c r="D1077" s="86"/>
      <c r="E1077" s="85">
        <f t="shared" si="16"/>
      </c>
      <c r="F1077" s="86"/>
    </row>
    <row r="1078" spans="1:6" ht="19.5" customHeight="1">
      <c r="A1078" s="97" t="s">
        <v>2463</v>
      </c>
      <c r="B1078" s="98" t="s">
        <v>846</v>
      </c>
      <c r="C1078" s="85">
        <f>SUM(C1079:C1080)</f>
        <v>0</v>
      </c>
      <c r="D1078" s="85">
        <f>SUM(D1079:D1080)</f>
        <v>0</v>
      </c>
      <c r="E1078" s="85">
        <f t="shared" si="16"/>
      </c>
      <c r="F1078" s="106"/>
    </row>
    <row r="1079" spans="1:6" ht="19.5" customHeight="1">
      <c r="A1079" s="114" t="s">
        <v>2675</v>
      </c>
      <c r="B1079" s="103" t="s">
        <v>847</v>
      </c>
      <c r="C1079" s="86"/>
      <c r="D1079" s="86"/>
      <c r="E1079" s="85">
        <f t="shared" si="16"/>
      </c>
      <c r="F1079" s="86"/>
    </row>
    <row r="1080" spans="1:6" ht="19.5" customHeight="1">
      <c r="A1080" s="114" t="s">
        <v>2676</v>
      </c>
      <c r="B1080" s="103" t="s">
        <v>848</v>
      </c>
      <c r="C1080" s="86"/>
      <c r="D1080" s="86"/>
      <c r="E1080" s="85">
        <f t="shared" si="16"/>
      </c>
      <c r="F1080" s="86"/>
    </row>
    <row r="1081" spans="1:6" ht="19.5" customHeight="1">
      <c r="A1081" s="97" t="s">
        <v>2464</v>
      </c>
      <c r="B1081" s="98" t="s">
        <v>849</v>
      </c>
      <c r="C1081" s="85">
        <f>SUM(C1082:C1090)</f>
        <v>0</v>
      </c>
      <c r="D1081" s="85">
        <f>SUM(D1082:D1090)</f>
        <v>0</v>
      </c>
      <c r="E1081" s="85">
        <f t="shared" si="16"/>
      </c>
      <c r="F1081" s="106"/>
    </row>
    <row r="1082" spans="1:6" ht="19.5" customHeight="1">
      <c r="A1082" s="100" t="s">
        <v>2465</v>
      </c>
      <c r="B1082" s="103" t="s">
        <v>850</v>
      </c>
      <c r="C1082" s="86"/>
      <c r="D1082" s="86"/>
      <c r="E1082" s="85">
        <f t="shared" si="16"/>
      </c>
      <c r="F1082" s="86"/>
    </row>
    <row r="1083" spans="1:6" ht="19.5" customHeight="1">
      <c r="A1083" s="100" t="s">
        <v>2466</v>
      </c>
      <c r="B1083" s="103" t="s">
        <v>851</v>
      </c>
      <c r="C1083" s="86"/>
      <c r="D1083" s="86"/>
      <c r="E1083" s="85">
        <f t="shared" si="16"/>
      </c>
      <c r="F1083" s="86"/>
    </row>
    <row r="1084" spans="1:6" ht="19.5" customHeight="1">
      <c r="A1084" s="100" t="s">
        <v>2467</v>
      </c>
      <c r="B1084" s="103" t="s">
        <v>852</v>
      </c>
      <c r="C1084" s="86"/>
      <c r="D1084" s="86"/>
      <c r="E1084" s="85">
        <f t="shared" si="16"/>
      </c>
      <c r="F1084" s="86"/>
    </row>
    <row r="1085" spans="1:6" ht="19.5" customHeight="1">
      <c r="A1085" s="100" t="s">
        <v>2468</v>
      </c>
      <c r="B1085" s="103" t="s">
        <v>853</v>
      </c>
      <c r="C1085" s="86"/>
      <c r="D1085" s="86"/>
      <c r="E1085" s="85">
        <f t="shared" si="16"/>
      </c>
      <c r="F1085" s="86"/>
    </row>
    <row r="1086" spans="1:6" ht="19.5" customHeight="1">
      <c r="A1086" s="100" t="s">
        <v>2469</v>
      </c>
      <c r="B1086" s="103" t="s">
        <v>854</v>
      </c>
      <c r="C1086" s="86"/>
      <c r="D1086" s="86"/>
      <c r="E1086" s="85">
        <f t="shared" si="16"/>
      </c>
      <c r="F1086" s="86"/>
    </row>
    <row r="1087" spans="1:6" ht="19.5" customHeight="1">
      <c r="A1087" s="100" t="s">
        <v>2470</v>
      </c>
      <c r="B1087" s="103" t="s">
        <v>855</v>
      </c>
      <c r="C1087" s="86"/>
      <c r="D1087" s="86"/>
      <c r="E1087" s="85">
        <f t="shared" si="16"/>
      </c>
      <c r="F1087" s="86"/>
    </row>
    <row r="1088" spans="1:6" ht="19.5" customHeight="1">
      <c r="A1088" s="100" t="s">
        <v>2471</v>
      </c>
      <c r="B1088" s="103" t="s">
        <v>856</v>
      </c>
      <c r="C1088" s="86"/>
      <c r="D1088" s="86"/>
      <c r="E1088" s="85">
        <f t="shared" si="16"/>
      </c>
      <c r="F1088" s="86"/>
    </row>
    <row r="1089" spans="1:6" ht="19.5" customHeight="1">
      <c r="A1089" s="100" t="s">
        <v>2472</v>
      </c>
      <c r="B1089" s="103" t="s">
        <v>857</v>
      </c>
      <c r="C1089" s="86"/>
      <c r="D1089" s="86"/>
      <c r="E1089" s="85">
        <f t="shared" si="16"/>
      </c>
      <c r="F1089" s="86"/>
    </row>
    <row r="1090" spans="1:6" ht="19.5" customHeight="1">
      <c r="A1090" s="100" t="s">
        <v>2473</v>
      </c>
      <c r="B1090" s="103" t="s">
        <v>858</v>
      </c>
      <c r="C1090" s="86"/>
      <c r="D1090" s="86"/>
      <c r="E1090" s="85">
        <f t="shared" si="16"/>
      </c>
      <c r="F1090" s="86"/>
    </row>
    <row r="1091" spans="1:6" ht="19.5" customHeight="1">
      <c r="A1091" s="97" t="s">
        <v>2474</v>
      </c>
      <c r="B1091" s="98" t="s">
        <v>859</v>
      </c>
      <c r="C1091" s="85">
        <f>SUM(C1092,C1119,C1134)</f>
        <v>0</v>
      </c>
      <c r="D1091" s="85">
        <f>SUM(D1092,D1119,D1134)</f>
        <v>0</v>
      </c>
      <c r="E1091" s="85">
        <f t="shared" si="16"/>
      </c>
      <c r="F1091" s="106"/>
    </row>
    <row r="1092" spans="1:6" ht="19.5" customHeight="1">
      <c r="A1092" s="97" t="s">
        <v>2475</v>
      </c>
      <c r="B1092" s="98" t="s">
        <v>860</v>
      </c>
      <c r="C1092" s="85">
        <f>SUM(C1093:C1118)</f>
        <v>0</v>
      </c>
      <c r="D1092" s="85">
        <f>SUM(D1093:D1118)</f>
        <v>0</v>
      </c>
      <c r="E1092" s="85">
        <f t="shared" si="16"/>
      </c>
      <c r="F1092" s="106"/>
    </row>
    <row r="1093" spans="1:6" ht="19.5" customHeight="1">
      <c r="A1093" s="100" t="s">
        <v>2476</v>
      </c>
      <c r="B1093" s="103" t="s">
        <v>10</v>
      </c>
      <c r="C1093" s="86"/>
      <c r="D1093" s="86"/>
      <c r="E1093" s="85">
        <f aca="true" t="shared" si="17" ref="E1093:E1156">IF(C1093=0,"",ROUND(D1093/C1093*100,1))</f>
      </c>
      <c r="F1093" s="86"/>
    </row>
    <row r="1094" spans="1:6" ht="19.5" customHeight="1">
      <c r="A1094" s="100" t="s">
        <v>2477</v>
      </c>
      <c r="B1094" s="103" t="s">
        <v>11</v>
      </c>
      <c r="C1094" s="86"/>
      <c r="D1094" s="86"/>
      <c r="E1094" s="85">
        <f t="shared" si="17"/>
      </c>
      <c r="F1094" s="86"/>
    </row>
    <row r="1095" spans="1:6" ht="19.5" customHeight="1">
      <c r="A1095" s="100" t="s">
        <v>2478</v>
      </c>
      <c r="B1095" s="103" t="s">
        <v>12</v>
      </c>
      <c r="C1095" s="86"/>
      <c r="D1095" s="86"/>
      <c r="E1095" s="85">
        <f t="shared" si="17"/>
      </c>
      <c r="F1095" s="86"/>
    </row>
    <row r="1096" spans="1:6" ht="19.5" customHeight="1">
      <c r="A1096" s="100" t="s">
        <v>2479</v>
      </c>
      <c r="B1096" s="103" t="s">
        <v>861</v>
      </c>
      <c r="C1096" s="86"/>
      <c r="D1096" s="86"/>
      <c r="E1096" s="85">
        <f t="shared" si="17"/>
      </c>
      <c r="F1096" s="86"/>
    </row>
    <row r="1097" spans="1:6" ht="19.5" customHeight="1">
      <c r="A1097" s="100" t="s">
        <v>2480</v>
      </c>
      <c r="B1097" s="103" t="s">
        <v>862</v>
      </c>
      <c r="C1097" s="86"/>
      <c r="D1097" s="86"/>
      <c r="E1097" s="85">
        <f t="shared" si="17"/>
      </c>
      <c r="F1097" s="86"/>
    </row>
    <row r="1098" spans="1:6" ht="19.5" customHeight="1">
      <c r="A1098" s="100" t="s">
        <v>2481</v>
      </c>
      <c r="B1098" s="103" t="s">
        <v>863</v>
      </c>
      <c r="C1098" s="86"/>
      <c r="D1098" s="86"/>
      <c r="E1098" s="85">
        <f t="shared" si="17"/>
      </c>
      <c r="F1098" s="86"/>
    </row>
    <row r="1099" spans="1:6" ht="19.5" customHeight="1">
      <c r="A1099" s="100" t="s">
        <v>2482</v>
      </c>
      <c r="B1099" s="103" t="s">
        <v>864</v>
      </c>
      <c r="C1099" s="86"/>
      <c r="D1099" s="86"/>
      <c r="E1099" s="85">
        <f t="shared" si="17"/>
      </c>
      <c r="F1099" s="86"/>
    </row>
    <row r="1100" spans="1:6" ht="19.5" customHeight="1">
      <c r="A1100" s="100" t="s">
        <v>2483</v>
      </c>
      <c r="B1100" s="103" t="s">
        <v>865</v>
      </c>
      <c r="C1100" s="86"/>
      <c r="D1100" s="86"/>
      <c r="E1100" s="85">
        <f t="shared" si="17"/>
      </c>
      <c r="F1100" s="86"/>
    </row>
    <row r="1101" spans="1:6" ht="19.5" customHeight="1">
      <c r="A1101" s="100" t="s">
        <v>2484</v>
      </c>
      <c r="B1101" s="103" t="s">
        <v>866</v>
      </c>
      <c r="C1101" s="86"/>
      <c r="D1101" s="86"/>
      <c r="E1101" s="85">
        <f t="shared" si="17"/>
      </c>
      <c r="F1101" s="86"/>
    </row>
    <row r="1102" spans="1:6" ht="19.5" customHeight="1">
      <c r="A1102" s="100" t="s">
        <v>2485</v>
      </c>
      <c r="B1102" s="103" t="s">
        <v>867</v>
      </c>
      <c r="C1102" s="86"/>
      <c r="D1102" s="86"/>
      <c r="E1102" s="85">
        <f t="shared" si="17"/>
      </c>
      <c r="F1102" s="86"/>
    </row>
    <row r="1103" spans="1:6" ht="19.5" customHeight="1">
      <c r="A1103" s="100" t="s">
        <v>2486</v>
      </c>
      <c r="B1103" s="103" t="s">
        <v>868</v>
      </c>
      <c r="C1103" s="86"/>
      <c r="D1103" s="86"/>
      <c r="E1103" s="85">
        <f t="shared" si="17"/>
      </c>
      <c r="F1103" s="86"/>
    </row>
    <row r="1104" spans="1:6" ht="19.5" customHeight="1">
      <c r="A1104" s="100" t="s">
        <v>2487</v>
      </c>
      <c r="B1104" s="103" t="s">
        <v>869</v>
      </c>
      <c r="C1104" s="86"/>
      <c r="D1104" s="86"/>
      <c r="E1104" s="85">
        <f t="shared" si="17"/>
      </c>
      <c r="F1104" s="86"/>
    </row>
    <row r="1105" spans="1:6" ht="19.5" customHeight="1">
      <c r="A1105" s="100" t="s">
        <v>2488</v>
      </c>
      <c r="B1105" s="103" t="s">
        <v>870</v>
      </c>
      <c r="C1105" s="86"/>
      <c r="D1105" s="86"/>
      <c r="E1105" s="85">
        <f t="shared" si="17"/>
      </c>
      <c r="F1105" s="86"/>
    </row>
    <row r="1106" spans="1:6" ht="19.5" customHeight="1">
      <c r="A1106" s="100" t="s">
        <v>2489</v>
      </c>
      <c r="B1106" s="103" t="s">
        <v>871</v>
      </c>
      <c r="C1106" s="86"/>
      <c r="D1106" s="86"/>
      <c r="E1106" s="85">
        <f t="shared" si="17"/>
      </c>
      <c r="F1106" s="86"/>
    </row>
    <row r="1107" spans="1:6" ht="19.5" customHeight="1">
      <c r="A1107" s="100" t="s">
        <v>2490</v>
      </c>
      <c r="B1107" s="103" t="s">
        <v>872</v>
      </c>
      <c r="C1107" s="86"/>
      <c r="D1107" s="86"/>
      <c r="E1107" s="85">
        <f t="shared" si="17"/>
      </c>
      <c r="F1107" s="86"/>
    </row>
    <row r="1108" spans="1:6" ht="19.5" customHeight="1">
      <c r="A1108" s="100" t="s">
        <v>2491</v>
      </c>
      <c r="B1108" s="103" t="s">
        <v>873</v>
      </c>
      <c r="C1108" s="86"/>
      <c r="D1108" s="86"/>
      <c r="E1108" s="85">
        <f t="shared" si="17"/>
      </c>
      <c r="F1108" s="86"/>
    </row>
    <row r="1109" spans="1:6" ht="19.5" customHeight="1">
      <c r="A1109" s="100" t="s">
        <v>2492</v>
      </c>
      <c r="B1109" s="103" t="s">
        <v>874</v>
      </c>
      <c r="C1109" s="86"/>
      <c r="D1109" s="86"/>
      <c r="E1109" s="85">
        <f t="shared" si="17"/>
      </c>
      <c r="F1109" s="86"/>
    </row>
    <row r="1110" spans="1:6" ht="19.5" customHeight="1">
      <c r="A1110" s="100" t="s">
        <v>2493</v>
      </c>
      <c r="B1110" s="103" t="s">
        <v>875</v>
      </c>
      <c r="C1110" s="86"/>
      <c r="D1110" s="86"/>
      <c r="E1110" s="85">
        <f t="shared" si="17"/>
      </c>
      <c r="F1110" s="86"/>
    </row>
    <row r="1111" spans="1:6" ht="19.5" customHeight="1">
      <c r="A1111" s="100" t="s">
        <v>2494</v>
      </c>
      <c r="B1111" s="103" t="s">
        <v>876</v>
      </c>
      <c r="C1111" s="86"/>
      <c r="D1111" s="86"/>
      <c r="E1111" s="85">
        <f t="shared" si="17"/>
      </c>
      <c r="F1111" s="86"/>
    </row>
    <row r="1112" spans="1:6" ht="19.5" customHeight="1">
      <c r="A1112" s="100" t="s">
        <v>2495</v>
      </c>
      <c r="B1112" s="103" t="s">
        <v>877</v>
      </c>
      <c r="C1112" s="86"/>
      <c r="D1112" s="86"/>
      <c r="E1112" s="85">
        <f t="shared" si="17"/>
      </c>
      <c r="F1112" s="86"/>
    </row>
    <row r="1113" spans="1:6" ht="19.5" customHeight="1">
      <c r="A1113" s="100" t="s">
        <v>2496</v>
      </c>
      <c r="B1113" s="103" t="s">
        <v>878</v>
      </c>
      <c r="C1113" s="86"/>
      <c r="D1113" s="86"/>
      <c r="E1113" s="85">
        <f t="shared" si="17"/>
      </c>
      <c r="F1113" s="86"/>
    </row>
    <row r="1114" spans="1:6" ht="19.5" customHeight="1">
      <c r="A1114" s="100" t="s">
        <v>2497</v>
      </c>
      <c r="B1114" s="103" t="s">
        <v>879</v>
      </c>
      <c r="C1114" s="86"/>
      <c r="D1114" s="86"/>
      <c r="E1114" s="85">
        <f t="shared" si="17"/>
      </c>
      <c r="F1114" s="86"/>
    </row>
    <row r="1115" spans="1:6" ht="19.5" customHeight="1">
      <c r="A1115" s="100" t="s">
        <v>2498</v>
      </c>
      <c r="B1115" s="103" t="s">
        <v>880</v>
      </c>
      <c r="C1115" s="86"/>
      <c r="D1115" s="86"/>
      <c r="E1115" s="85">
        <f t="shared" si="17"/>
      </c>
      <c r="F1115" s="86"/>
    </row>
    <row r="1116" spans="1:6" ht="19.5" customHeight="1">
      <c r="A1116" s="100" t="s">
        <v>2499</v>
      </c>
      <c r="B1116" s="103" t="s">
        <v>881</v>
      </c>
      <c r="C1116" s="86"/>
      <c r="D1116" s="86"/>
      <c r="E1116" s="85">
        <f t="shared" si="17"/>
      </c>
      <c r="F1116" s="86"/>
    </row>
    <row r="1117" spans="1:6" ht="19.5" customHeight="1">
      <c r="A1117" s="100" t="s">
        <v>2500</v>
      </c>
      <c r="B1117" s="103" t="s">
        <v>19</v>
      </c>
      <c r="C1117" s="86"/>
      <c r="D1117" s="86"/>
      <c r="E1117" s="85">
        <f t="shared" si="17"/>
      </c>
      <c r="F1117" s="86"/>
    </row>
    <row r="1118" spans="1:6" ht="19.5" customHeight="1">
      <c r="A1118" s="100" t="s">
        <v>2501</v>
      </c>
      <c r="B1118" s="103" t="s">
        <v>882</v>
      </c>
      <c r="C1118" s="86"/>
      <c r="D1118" s="86"/>
      <c r="E1118" s="85">
        <f t="shared" si="17"/>
      </c>
      <c r="F1118" s="86"/>
    </row>
    <row r="1119" spans="1:6" ht="19.5" customHeight="1">
      <c r="A1119" s="97" t="s">
        <v>2502</v>
      </c>
      <c r="B1119" s="98" t="s">
        <v>883</v>
      </c>
      <c r="C1119" s="85">
        <f>SUM(C1120:C1133)</f>
        <v>0</v>
      </c>
      <c r="D1119" s="85">
        <f>SUM(D1120:D1133)</f>
        <v>0</v>
      </c>
      <c r="E1119" s="85">
        <f t="shared" si="17"/>
      </c>
      <c r="F1119" s="106"/>
    </row>
    <row r="1120" spans="1:6" ht="19.5" customHeight="1">
      <c r="A1120" s="100" t="s">
        <v>2503</v>
      </c>
      <c r="B1120" s="103" t="s">
        <v>10</v>
      </c>
      <c r="C1120" s="86"/>
      <c r="D1120" s="86"/>
      <c r="E1120" s="85">
        <f t="shared" si="17"/>
      </c>
      <c r="F1120" s="86"/>
    </row>
    <row r="1121" spans="1:6" ht="19.5" customHeight="1">
      <c r="A1121" s="100" t="s">
        <v>2504</v>
      </c>
      <c r="B1121" s="103" t="s">
        <v>11</v>
      </c>
      <c r="C1121" s="86"/>
      <c r="D1121" s="86"/>
      <c r="E1121" s="85">
        <f t="shared" si="17"/>
      </c>
      <c r="F1121" s="86"/>
    </row>
    <row r="1122" spans="1:6" ht="19.5" customHeight="1">
      <c r="A1122" s="100" t="s">
        <v>2505</v>
      </c>
      <c r="B1122" s="103" t="s">
        <v>12</v>
      </c>
      <c r="C1122" s="86"/>
      <c r="D1122" s="86"/>
      <c r="E1122" s="85">
        <f t="shared" si="17"/>
      </c>
      <c r="F1122" s="86"/>
    </row>
    <row r="1123" spans="1:6" ht="19.5" customHeight="1">
      <c r="A1123" s="100" t="s">
        <v>2506</v>
      </c>
      <c r="B1123" s="103" t="s">
        <v>884</v>
      </c>
      <c r="C1123" s="86"/>
      <c r="D1123" s="86"/>
      <c r="E1123" s="85">
        <f t="shared" si="17"/>
      </c>
      <c r="F1123" s="86"/>
    </row>
    <row r="1124" spans="1:6" ht="19.5" customHeight="1">
      <c r="A1124" s="100" t="s">
        <v>2507</v>
      </c>
      <c r="B1124" s="103" t="s">
        <v>885</v>
      </c>
      <c r="C1124" s="86"/>
      <c r="D1124" s="86"/>
      <c r="E1124" s="85">
        <f t="shared" si="17"/>
      </c>
      <c r="F1124" s="86"/>
    </row>
    <row r="1125" spans="1:6" ht="19.5" customHeight="1">
      <c r="A1125" s="100" t="s">
        <v>2508</v>
      </c>
      <c r="B1125" s="103" t="s">
        <v>886</v>
      </c>
      <c r="C1125" s="86"/>
      <c r="D1125" s="86"/>
      <c r="E1125" s="85">
        <f t="shared" si="17"/>
      </c>
      <c r="F1125" s="86"/>
    </row>
    <row r="1126" spans="1:6" ht="19.5" customHeight="1">
      <c r="A1126" s="100" t="s">
        <v>2509</v>
      </c>
      <c r="B1126" s="103" t="s">
        <v>887</v>
      </c>
      <c r="C1126" s="86"/>
      <c r="D1126" s="86"/>
      <c r="E1126" s="85">
        <f t="shared" si="17"/>
      </c>
      <c r="F1126" s="86"/>
    </row>
    <row r="1127" spans="1:6" ht="19.5" customHeight="1">
      <c r="A1127" s="100" t="s">
        <v>2510</v>
      </c>
      <c r="B1127" s="103" t="s">
        <v>888</v>
      </c>
      <c r="C1127" s="86"/>
      <c r="D1127" s="86"/>
      <c r="E1127" s="85">
        <f t="shared" si="17"/>
      </c>
      <c r="F1127" s="86"/>
    </row>
    <row r="1128" spans="1:6" ht="19.5" customHeight="1">
      <c r="A1128" s="100" t="s">
        <v>2511</v>
      </c>
      <c r="B1128" s="103" t="s">
        <v>889</v>
      </c>
      <c r="C1128" s="86"/>
      <c r="D1128" s="86"/>
      <c r="E1128" s="85">
        <f t="shared" si="17"/>
      </c>
      <c r="F1128" s="86"/>
    </row>
    <row r="1129" spans="1:6" ht="19.5" customHeight="1">
      <c r="A1129" s="100" t="s">
        <v>2512</v>
      </c>
      <c r="B1129" s="103" t="s">
        <v>890</v>
      </c>
      <c r="C1129" s="86"/>
      <c r="D1129" s="86"/>
      <c r="E1129" s="85">
        <f t="shared" si="17"/>
      </c>
      <c r="F1129" s="86"/>
    </row>
    <row r="1130" spans="1:6" ht="19.5" customHeight="1">
      <c r="A1130" s="100" t="s">
        <v>2513</v>
      </c>
      <c r="B1130" s="103" t="s">
        <v>891</v>
      </c>
      <c r="C1130" s="86"/>
      <c r="D1130" s="86"/>
      <c r="E1130" s="85">
        <f t="shared" si="17"/>
      </c>
      <c r="F1130" s="86"/>
    </row>
    <row r="1131" spans="1:6" ht="19.5" customHeight="1">
      <c r="A1131" s="100" t="s">
        <v>2514</v>
      </c>
      <c r="B1131" s="103" t="s">
        <v>892</v>
      </c>
      <c r="C1131" s="86"/>
      <c r="D1131" s="86"/>
      <c r="E1131" s="85">
        <f t="shared" si="17"/>
      </c>
      <c r="F1131" s="86"/>
    </row>
    <row r="1132" spans="1:6" ht="19.5" customHeight="1">
      <c r="A1132" s="100" t="s">
        <v>2515</v>
      </c>
      <c r="B1132" s="103" t="s">
        <v>893</v>
      </c>
      <c r="C1132" s="86"/>
      <c r="D1132" s="86"/>
      <c r="E1132" s="85">
        <f t="shared" si="17"/>
      </c>
      <c r="F1132" s="86"/>
    </row>
    <row r="1133" spans="1:6" ht="19.5" customHeight="1">
      <c r="A1133" s="100" t="s">
        <v>2516</v>
      </c>
      <c r="B1133" s="103" t="s">
        <v>894</v>
      </c>
      <c r="C1133" s="86"/>
      <c r="D1133" s="86"/>
      <c r="E1133" s="85">
        <f t="shared" si="17"/>
      </c>
      <c r="F1133" s="86"/>
    </row>
    <row r="1134" spans="1:6" ht="19.5" customHeight="1">
      <c r="A1134" s="144" t="s">
        <v>2517</v>
      </c>
      <c r="B1134" s="147" t="s">
        <v>895</v>
      </c>
      <c r="C1134" s="86"/>
      <c r="D1134" s="86"/>
      <c r="E1134" s="85">
        <f t="shared" si="17"/>
      </c>
      <c r="F1134" s="106"/>
    </row>
    <row r="1135" spans="1:6" ht="19.5" customHeight="1">
      <c r="A1135" s="97" t="s">
        <v>2518</v>
      </c>
      <c r="B1135" s="98" t="s">
        <v>896</v>
      </c>
      <c r="C1135" s="85">
        <f>SUM(C1136,C1147,C1151)</f>
        <v>175</v>
      </c>
      <c r="D1135" s="85">
        <f>SUM(D1136,D1147,D1151)</f>
        <v>180</v>
      </c>
      <c r="E1135" s="85">
        <f t="shared" si="17"/>
        <v>102.9</v>
      </c>
      <c r="F1135" s="106"/>
    </row>
    <row r="1136" spans="1:6" ht="19.5" customHeight="1">
      <c r="A1136" s="97" t="s">
        <v>2519</v>
      </c>
      <c r="B1136" s="98" t="s">
        <v>897</v>
      </c>
      <c r="C1136" s="85">
        <f>SUM(C1137:C1146)</f>
        <v>0</v>
      </c>
      <c r="D1136" s="85">
        <f>SUM(D1137:D1146)</f>
        <v>0</v>
      </c>
      <c r="E1136" s="85">
        <f t="shared" si="17"/>
      </c>
      <c r="F1136" s="106"/>
    </row>
    <row r="1137" spans="1:6" ht="19.5" customHeight="1">
      <c r="A1137" s="100" t="s">
        <v>2520</v>
      </c>
      <c r="B1137" s="103" t="s">
        <v>898</v>
      </c>
      <c r="C1137" s="86"/>
      <c r="D1137" s="86"/>
      <c r="E1137" s="85">
        <f t="shared" si="17"/>
      </c>
      <c r="F1137" s="86"/>
    </row>
    <row r="1138" spans="1:6" ht="19.5" customHeight="1">
      <c r="A1138" s="100" t="s">
        <v>2521</v>
      </c>
      <c r="B1138" s="103" t="s">
        <v>899</v>
      </c>
      <c r="C1138" s="86"/>
      <c r="D1138" s="86"/>
      <c r="E1138" s="85">
        <f t="shared" si="17"/>
      </c>
      <c r="F1138" s="86"/>
    </row>
    <row r="1139" spans="1:6" ht="19.5" customHeight="1">
      <c r="A1139" s="100" t="s">
        <v>2522</v>
      </c>
      <c r="B1139" s="103" t="s">
        <v>900</v>
      </c>
      <c r="C1139" s="86"/>
      <c r="D1139" s="86"/>
      <c r="E1139" s="85">
        <f t="shared" si="17"/>
      </c>
      <c r="F1139" s="86"/>
    </row>
    <row r="1140" spans="1:6" ht="19.5" customHeight="1">
      <c r="A1140" s="100" t="s">
        <v>2523</v>
      </c>
      <c r="B1140" s="103" t="s">
        <v>901</v>
      </c>
      <c r="C1140" s="86"/>
      <c r="D1140" s="86"/>
      <c r="E1140" s="85">
        <f t="shared" si="17"/>
      </c>
      <c r="F1140" s="86"/>
    </row>
    <row r="1141" spans="1:6" ht="19.5" customHeight="1">
      <c r="A1141" s="100" t="s">
        <v>2524</v>
      </c>
      <c r="B1141" s="103" t="s">
        <v>902</v>
      </c>
      <c r="C1141" s="86"/>
      <c r="D1141" s="86"/>
      <c r="E1141" s="85">
        <f t="shared" si="17"/>
      </c>
      <c r="F1141" s="86"/>
    </row>
    <row r="1142" spans="1:6" ht="19.5" customHeight="1">
      <c r="A1142" s="100" t="s">
        <v>2525</v>
      </c>
      <c r="B1142" s="103" t="s">
        <v>903</v>
      </c>
      <c r="C1142" s="86"/>
      <c r="D1142" s="86"/>
      <c r="E1142" s="85">
        <f t="shared" si="17"/>
      </c>
      <c r="F1142" s="86"/>
    </row>
    <row r="1143" spans="1:6" ht="19.5" customHeight="1">
      <c r="A1143" s="100" t="s">
        <v>2526</v>
      </c>
      <c r="B1143" s="103" t="s">
        <v>904</v>
      </c>
      <c r="C1143" s="86"/>
      <c r="D1143" s="86"/>
      <c r="E1143" s="85">
        <f t="shared" si="17"/>
      </c>
      <c r="F1143" s="86"/>
    </row>
    <row r="1144" spans="1:6" ht="19.5" customHeight="1">
      <c r="A1144" s="100" t="s">
        <v>2527</v>
      </c>
      <c r="B1144" s="103" t="s">
        <v>905</v>
      </c>
      <c r="C1144" s="86"/>
      <c r="D1144" s="86"/>
      <c r="E1144" s="85">
        <f t="shared" si="17"/>
      </c>
      <c r="F1144" s="86"/>
    </row>
    <row r="1145" spans="1:6" ht="19.5" customHeight="1">
      <c r="A1145" s="100" t="s">
        <v>2528</v>
      </c>
      <c r="B1145" s="103" t="s">
        <v>906</v>
      </c>
      <c r="C1145" s="86"/>
      <c r="D1145" s="86"/>
      <c r="E1145" s="85">
        <f t="shared" si="17"/>
      </c>
      <c r="F1145" s="86"/>
    </row>
    <row r="1146" spans="1:6" ht="19.5" customHeight="1">
      <c r="A1146" s="100" t="s">
        <v>2529</v>
      </c>
      <c r="B1146" s="103" t="s">
        <v>907</v>
      </c>
      <c r="C1146" s="86"/>
      <c r="D1146" s="86"/>
      <c r="E1146" s="85">
        <f t="shared" si="17"/>
      </c>
      <c r="F1146" s="86"/>
    </row>
    <row r="1147" spans="1:6" ht="19.5" customHeight="1">
      <c r="A1147" s="97" t="s">
        <v>2530</v>
      </c>
      <c r="B1147" s="98" t="s">
        <v>908</v>
      </c>
      <c r="C1147" s="85">
        <f>SUM(C1148:C1150)</f>
        <v>175</v>
      </c>
      <c r="D1147" s="85">
        <f>SUM(D1148:D1150)</f>
        <v>180</v>
      </c>
      <c r="E1147" s="85">
        <f t="shared" si="17"/>
        <v>102.9</v>
      </c>
      <c r="F1147" s="106"/>
    </row>
    <row r="1148" spans="1:6" ht="19.5" customHeight="1">
      <c r="A1148" s="100" t="s">
        <v>2531</v>
      </c>
      <c r="B1148" s="103" t="s">
        <v>909</v>
      </c>
      <c r="C1148" s="86">
        <v>175</v>
      </c>
      <c r="D1148" s="86">
        <v>180</v>
      </c>
      <c r="E1148" s="85">
        <f t="shared" si="17"/>
        <v>102.9</v>
      </c>
      <c r="F1148" s="86"/>
    </row>
    <row r="1149" spans="1:6" ht="19.5" customHeight="1">
      <c r="A1149" s="100" t="s">
        <v>2532</v>
      </c>
      <c r="B1149" s="103" t="s">
        <v>910</v>
      </c>
      <c r="C1149" s="86"/>
      <c r="D1149" s="86"/>
      <c r="E1149" s="85">
        <f t="shared" si="17"/>
      </c>
      <c r="F1149" s="86"/>
    </row>
    <row r="1150" spans="1:6" ht="19.5" customHeight="1">
      <c r="A1150" s="100" t="s">
        <v>2533</v>
      </c>
      <c r="B1150" s="103" t="s">
        <v>911</v>
      </c>
      <c r="C1150" s="86"/>
      <c r="D1150" s="86"/>
      <c r="E1150" s="85">
        <f t="shared" si="17"/>
      </c>
      <c r="F1150" s="86"/>
    </row>
    <row r="1151" spans="1:6" ht="19.5" customHeight="1">
      <c r="A1151" s="97" t="s">
        <v>2534</v>
      </c>
      <c r="B1151" s="98" t="s">
        <v>912</v>
      </c>
      <c r="C1151" s="85">
        <f>SUM(C1152:C1154)</f>
        <v>0</v>
      </c>
      <c r="D1151" s="85">
        <f>SUM(D1152:D1154)</f>
        <v>0</v>
      </c>
      <c r="E1151" s="85">
        <f t="shared" si="17"/>
      </c>
      <c r="F1151" s="106"/>
    </row>
    <row r="1152" spans="1:6" ht="19.5" customHeight="1">
      <c r="A1152" s="100" t="s">
        <v>2535</v>
      </c>
      <c r="B1152" s="103" t="s">
        <v>913</v>
      </c>
      <c r="C1152" s="86"/>
      <c r="D1152" s="86"/>
      <c r="E1152" s="85">
        <f t="shared" si="17"/>
      </c>
      <c r="F1152" s="86"/>
    </row>
    <row r="1153" spans="1:6" ht="19.5" customHeight="1">
      <c r="A1153" s="100" t="s">
        <v>2536</v>
      </c>
      <c r="B1153" s="103" t="s">
        <v>914</v>
      </c>
      <c r="C1153" s="86"/>
      <c r="D1153" s="86"/>
      <c r="E1153" s="85">
        <f t="shared" si="17"/>
      </c>
      <c r="F1153" s="86"/>
    </row>
    <row r="1154" spans="1:6" ht="19.5" customHeight="1">
      <c r="A1154" s="100" t="s">
        <v>2537</v>
      </c>
      <c r="B1154" s="103" t="s">
        <v>915</v>
      </c>
      <c r="C1154" s="86"/>
      <c r="D1154" s="86"/>
      <c r="E1154" s="85">
        <f t="shared" si="17"/>
      </c>
      <c r="F1154" s="86"/>
    </row>
    <row r="1155" spans="1:6" ht="19.5" customHeight="1">
      <c r="A1155" s="97" t="s">
        <v>2538</v>
      </c>
      <c r="B1155" s="98" t="s">
        <v>916</v>
      </c>
      <c r="C1155" s="85">
        <f>SUM(C1156,C1174,C1180,C1186)</f>
        <v>0</v>
      </c>
      <c r="D1155" s="85">
        <f>SUM(D1156,D1174,D1180,D1186)</f>
        <v>0</v>
      </c>
      <c r="E1155" s="85">
        <f t="shared" si="17"/>
      </c>
      <c r="F1155" s="106"/>
    </row>
    <row r="1156" spans="1:6" ht="19.5" customHeight="1">
      <c r="A1156" s="97" t="s">
        <v>2539</v>
      </c>
      <c r="B1156" s="98" t="s">
        <v>917</v>
      </c>
      <c r="C1156" s="85">
        <f>SUM(C1157:C1173)</f>
        <v>0</v>
      </c>
      <c r="D1156" s="85">
        <f>SUM(D1157:D1173)</f>
        <v>0</v>
      </c>
      <c r="E1156" s="85">
        <f t="shared" si="17"/>
      </c>
      <c r="F1156" s="106"/>
    </row>
    <row r="1157" spans="1:6" ht="19.5" customHeight="1">
      <c r="A1157" s="100" t="s">
        <v>2540</v>
      </c>
      <c r="B1157" s="103" t="s">
        <v>10</v>
      </c>
      <c r="C1157" s="86"/>
      <c r="D1157" s="86"/>
      <c r="E1157" s="85">
        <f aca="true" t="shared" si="18" ref="E1157:E1220">IF(C1157=0,"",ROUND(D1157/C1157*100,1))</f>
      </c>
      <c r="F1157" s="86"/>
    </row>
    <row r="1158" spans="1:6" ht="19.5" customHeight="1">
      <c r="A1158" s="100" t="s">
        <v>2541</v>
      </c>
      <c r="B1158" s="103" t="s">
        <v>11</v>
      </c>
      <c r="C1158" s="86"/>
      <c r="D1158" s="86"/>
      <c r="E1158" s="85">
        <f t="shared" si="18"/>
      </c>
      <c r="F1158" s="86"/>
    </row>
    <row r="1159" spans="1:6" ht="19.5" customHeight="1">
      <c r="A1159" s="100" t="s">
        <v>2542</v>
      </c>
      <c r="B1159" s="103" t="s">
        <v>12</v>
      </c>
      <c r="C1159" s="86"/>
      <c r="D1159" s="86"/>
      <c r="E1159" s="85">
        <f t="shared" si="18"/>
      </c>
      <c r="F1159" s="86"/>
    </row>
    <row r="1160" spans="1:6" s="107" customFormat="1" ht="19.5" customHeight="1">
      <c r="A1160" s="104" t="s">
        <v>2543</v>
      </c>
      <c r="B1160" s="110" t="s">
        <v>918</v>
      </c>
      <c r="C1160" s="86"/>
      <c r="D1160" s="86"/>
      <c r="E1160" s="85">
        <f t="shared" si="18"/>
      </c>
      <c r="F1160" s="86"/>
    </row>
    <row r="1161" spans="1:6" s="107" customFormat="1" ht="19.5" customHeight="1">
      <c r="A1161" s="104" t="s">
        <v>2544</v>
      </c>
      <c r="B1161" s="110" t="s">
        <v>919</v>
      </c>
      <c r="C1161" s="86"/>
      <c r="D1161" s="86"/>
      <c r="E1161" s="85">
        <f t="shared" si="18"/>
      </c>
      <c r="F1161" s="86"/>
    </row>
    <row r="1162" spans="1:6" s="107" customFormat="1" ht="19.5" customHeight="1">
      <c r="A1162" s="104" t="s">
        <v>2545</v>
      </c>
      <c r="B1162" s="110" t="s">
        <v>920</v>
      </c>
      <c r="C1162" s="86"/>
      <c r="D1162" s="86"/>
      <c r="E1162" s="85">
        <f t="shared" si="18"/>
      </c>
      <c r="F1162" s="86"/>
    </row>
    <row r="1163" spans="1:6" s="107" customFormat="1" ht="19.5" customHeight="1">
      <c r="A1163" s="104" t="s">
        <v>2546</v>
      </c>
      <c r="B1163" s="110" t="s">
        <v>921</v>
      </c>
      <c r="C1163" s="86"/>
      <c r="D1163" s="86"/>
      <c r="E1163" s="85">
        <f t="shared" si="18"/>
      </c>
      <c r="F1163" s="86"/>
    </row>
    <row r="1164" spans="1:6" s="107" customFormat="1" ht="19.5" customHeight="1">
      <c r="A1164" s="104" t="s">
        <v>2547</v>
      </c>
      <c r="B1164" s="110" t="s">
        <v>922</v>
      </c>
      <c r="C1164" s="86"/>
      <c r="D1164" s="86"/>
      <c r="E1164" s="85">
        <f t="shared" si="18"/>
      </c>
      <c r="F1164" s="86"/>
    </row>
    <row r="1165" spans="1:6" s="107" customFormat="1" ht="19.5" customHeight="1">
      <c r="A1165" s="104" t="s">
        <v>2548</v>
      </c>
      <c r="B1165" s="110" t="s">
        <v>923</v>
      </c>
      <c r="C1165" s="86"/>
      <c r="D1165" s="86"/>
      <c r="E1165" s="85">
        <f t="shared" si="18"/>
      </c>
      <c r="F1165" s="86"/>
    </row>
    <row r="1166" spans="1:6" s="107" customFormat="1" ht="19.5" customHeight="1">
      <c r="A1166" s="104" t="s">
        <v>2549</v>
      </c>
      <c r="B1166" s="110" t="s">
        <v>924</v>
      </c>
      <c r="C1166" s="86"/>
      <c r="D1166" s="86"/>
      <c r="E1166" s="85">
        <f t="shared" si="18"/>
      </c>
      <c r="F1166" s="86"/>
    </row>
    <row r="1167" spans="1:6" s="107" customFormat="1" ht="19.5" customHeight="1">
      <c r="A1167" s="104" t="s">
        <v>2550</v>
      </c>
      <c r="B1167" s="110" t="s">
        <v>925</v>
      </c>
      <c r="C1167" s="86"/>
      <c r="D1167" s="86"/>
      <c r="E1167" s="85">
        <f t="shared" si="18"/>
      </c>
      <c r="F1167" s="86"/>
    </row>
    <row r="1168" spans="1:6" s="107" customFormat="1" ht="19.5" customHeight="1">
      <c r="A1168" s="104" t="s">
        <v>2551</v>
      </c>
      <c r="B1168" s="110" t="s">
        <v>926</v>
      </c>
      <c r="C1168" s="86"/>
      <c r="D1168" s="86"/>
      <c r="E1168" s="85">
        <f t="shared" si="18"/>
      </c>
      <c r="F1168" s="86"/>
    </row>
    <row r="1169" spans="1:6" ht="19.5" customHeight="1">
      <c r="A1169" s="104" t="s">
        <v>2677</v>
      </c>
      <c r="B1169" s="103" t="s">
        <v>927</v>
      </c>
      <c r="C1169" s="86"/>
      <c r="D1169" s="86"/>
      <c r="E1169" s="85">
        <f t="shared" si="18"/>
      </c>
      <c r="F1169" s="86"/>
    </row>
    <row r="1170" spans="1:6" ht="19.5" customHeight="1">
      <c r="A1170" s="104" t="s">
        <v>2678</v>
      </c>
      <c r="B1170" s="103" t="s">
        <v>928</v>
      </c>
      <c r="C1170" s="86"/>
      <c r="D1170" s="86"/>
      <c r="E1170" s="85">
        <f t="shared" si="18"/>
      </c>
      <c r="F1170" s="86"/>
    </row>
    <row r="1171" spans="1:6" ht="19.5" customHeight="1">
      <c r="A1171" s="104" t="s">
        <v>2679</v>
      </c>
      <c r="B1171" s="103" t="s">
        <v>929</v>
      </c>
      <c r="C1171" s="86"/>
      <c r="D1171" s="86"/>
      <c r="E1171" s="85">
        <f t="shared" si="18"/>
      </c>
      <c r="F1171" s="86"/>
    </row>
    <row r="1172" spans="1:6" ht="19.5" customHeight="1">
      <c r="A1172" s="100" t="s">
        <v>2552</v>
      </c>
      <c r="B1172" s="103" t="s">
        <v>19</v>
      </c>
      <c r="C1172" s="86"/>
      <c r="D1172" s="86"/>
      <c r="E1172" s="85">
        <f t="shared" si="18"/>
      </c>
      <c r="F1172" s="86"/>
    </row>
    <row r="1173" spans="1:6" ht="19.5" customHeight="1">
      <c r="A1173" s="100" t="s">
        <v>2553</v>
      </c>
      <c r="B1173" s="103" t="s">
        <v>930</v>
      </c>
      <c r="C1173" s="86"/>
      <c r="D1173" s="86"/>
      <c r="E1173" s="85">
        <f t="shared" si="18"/>
      </c>
      <c r="F1173" s="86"/>
    </row>
    <row r="1174" spans="1:6" ht="19.5" customHeight="1">
      <c r="A1174" s="97" t="s">
        <v>2554</v>
      </c>
      <c r="B1174" s="98" t="s">
        <v>931</v>
      </c>
      <c r="C1174" s="85">
        <f>SUM(C1175:C1179)</f>
        <v>0</v>
      </c>
      <c r="D1174" s="85">
        <f>SUM(D1175:D1179)</f>
        <v>0</v>
      </c>
      <c r="E1174" s="85">
        <f t="shared" si="18"/>
      </c>
      <c r="F1174" s="106"/>
    </row>
    <row r="1175" spans="1:6" ht="19.5" customHeight="1">
      <c r="A1175" s="100" t="s">
        <v>2555</v>
      </c>
      <c r="B1175" s="103" t="s">
        <v>932</v>
      </c>
      <c r="C1175" s="86"/>
      <c r="D1175" s="86"/>
      <c r="E1175" s="85">
        <f t="shared" si="18"/>
      </c>
      <c r="F1175" s="86"/>
    </row>
    <row r="1176" spans="1:6" ht="19.5" customHeight="1">
      <c r="A1176" s="100" t="s">
        <v>2556</v>
      </c>
      <c r="B1176" s="103" t="s">
        <v>933</v>
      </c>
      <c r="C1176" s="86"/>
      <c r="D1176" s="86"/>
      <c r="E1176" s="85">
        <f t="shared" si="18"/>
      </c>
      <c r="F1176" s="86"/>
    </row>
    <row r="1177" spans="1:6" ht="19.5" customHeight="1">
      <c r="A1177" s="100" t="s">
        <v>2557</v>
      </c>
      <c r="B1177" s="103" t="s">
        <v>934</v>
      </c>
      <c r="C1177" s="86"/>
      <c r="D1177" s="86"/>
      <c r="E1177" s="85">
        <f t="shared" si="18"/>
      </c>
      <c r="F1177" s="86"/>
    </row>
    <row r="1178" spans="1:6" ht="19.5" customHeight="1">
      <c r="A1178" s="100" t="s">
        <v>2680</v>
      </c>
      <c r="B1178" s="103" t="s">
        <v>935</v>
      </c>
      <c r="C1178" s="86"/>
      <c r="D1178" s="86"/>
      <c r="E1178" s="85">
        <f t="shared" si="18"/>
      </c>
      <c r="F1178" s="86"/>
    </row>
    <row r="1179" spans="1:6" s="107" customFormat="1" ht="19.5" customHeight="1">
      <c r="A1179" s="104" t="s">
        <v>2558</v>
      </c>
      <c r="B1179" s="110" t="s">
        <v>936</v>
      </c>
      <c r="C1179" s="86"/>
      <c r="D1179" s="86"/>
      <c r="E1179" s="85">
        <f t="shared" si="18"/>
      </c>
      <c r="F1179" s="86"/>
    </row>
    <row r="1180" spans="1:6" s="107" customFormat="1" ht="19.5" customHeight="1">
      <c r="A1180" s="97" t="s">
        <v>2559</v>
      </c>
      <c r="B1180" s="98" t="s">
        <v>937</v>
      </c>
      <c r="C1180" s="85">
        <f>SUM(C1181:C1185)</f>
        <v>0</v>
      </c>
      <c r="D1180" s="85">
        <f>SUM(D1181:D1185)</f>
        <v>0</v>
      </c>
      <c r="E1180" s="85">
        <f t="shared" si="18"/>
      </c>
      <c r="F1180" s="106"/>
    </row>
    <row r="1181" spans="1:6" s="107" customFormat="1" ht="19.5" customHeight="1">
      <c r="A1181" s="104" t="s">
        <v>2560</v>
      </c>
      <c r="B1181" s="110" t="s">
        <v>938</v>
      </c>
      <c r="C1181" s="86"/>
      <c r="D1181" s="86"/>
      <c r="E1181" s="85">
        <f t="shared" si="18"/>
      </c>
      <c r="F1181" s="86"/>
    </row>
    <row r="1182" spans="1:6" s="107" customFormat="1" ht="19.5" customHeight="1">
      <c r="A1182" s="104" t="s">
        <v>2561</v>
      </c>
      <c r="B1182" s="110" t="s">
        <v>939</v>
      </c>
      <c r="C1182" s="86"/>
      <c r="D1182" s="86"/>
      <c r="E1182" s="85">
        <f t="shared" si="18"/>
      </c>
      <c r="F1182" s="86"/>
    </row>
    <row r="1183" spans="1:6" s="107" customFormat="1" ht="19.5" customHeight="1">
      <c r="A1183" s="104" t="s">
        <v>2562</v>
      </c>
      <c r="B1183" s="110" t="s">
        <v>940</v>
      </c>
      <c r="C1183" s="86"/>
      <c r="D1183" s="86"/>
      <c r="E1183" s="85">
        <f t="shared" si="18"/>
      </c>
      <c r="F1183" s="86"/>
    </row>
    <row r="1184" spans="1:6" s="107" customFormat="1" ht="19.5" customHeight="1">
      <c r="A1184" s="104" t="s">
        <v>2563</v>
      </c>
      <c r="B1184" s="110" t="s">
        <v>941</v>
      </c>
      <c r="C1184" s="86"/>
      <c r="D1184" s="86"/>
      <c r="E1184" s="85">
        <f t="shared" si="18"/>
      </c>
      <c r="F1184" s="86"/>
    </row>
    <row r="1185" spans="1:6" s="107" customFormat="1" ht="19.5" customHeight="1">
      <c r="A1185" s="104" t="s">
        <v>2564</v>
      </c>
      <c r="B1185" s="110" t="s">
        <v>942</v>
      </c>
      <c r="C1185" s="86"/>
      <c r="D1185" s="86"/>
      <c r="E1185" s="85">
        <f t="shared" si="18"/>
      </c>
      <c r="F1185" s="86"/>
    </row>
    <row r="1186" spans="1:6" s="107" customFormat="1" ht="19.5" customHeight="1">
      <c r="A1186" s="97" t="s">
        <v>2565</v>
      </c>
      <c r="B1186" s="98" t="s">
        <v>943</v>
      </c>
      <c r="C1186" s="85">
        <f>SUM(C1187:C1198)</f>
        <v>0</v>
      </c>
      <c r="D1186" s="85">
        <f>SUM(D1187:D1198)</f>
        <v>0</v>
      </c>
      <c r="E1186" s="85">
        <f t="shared" si="18"/>
      </c>
      <c r="F1186" s="106"/>
    </row>
    <row r="1187" spans="1:6" s="107" customFormat="1" ht="19.5" customHeight="1">
      <c r="A1187" s="104" t="s">
        <v>2566</v>
      </c>
      <c r="B1187" s="110" t="s">
        <v>944</v>
      </c>
      <c r="C1187" s="86"/>
      <c r="D1187" s="86"/>
      <c r="E1187" s="85">
        <f t="shared" si="18"/>
      </c>
      <c r="F1187" s="86"/>
    </row>
    <row r="1188" spans="1:6" s="107" customFormat="1" ht="19.5" customHeight="1">
      <c r="A1188" s="104" t="s">
        <v>2567</v>
      </c>
      <c r="B1188" s="110" t="s">
        <v>945</v>
      </c>
      <c r="C1188" s="86"/>
      <c r="D1188" s="86"/>
      <c r="E1188" s="85">
        <f t="shared" si="18"/>
      </c>
      <c r="F1188" s="86"/>
    </row>
    <row r="1189" spans="1:6" s="107" customFormat="1" ht="19.5" customHeight="1">
      <c r="A1189" s="104" t="s">
        <v>2568</v>
      </c>
      <c r="B1189" s="110" t="s">
        <v>946</v>
      </c>
      <c r="C1189" s="86"/>
      <c r="D1189" s="86"/>
      <c r="E1189" s="85">
        <f t="shared" si="18"/>
      </c>
      <c r="F1189" s="86"/>
    </row>
    <row r="1190" spans="1:6" s="107" customFormat="1" ht="19.5" customHeight="1">
      <c r="A1190" s="104" t="s">
        <v>2569</v>
      </c>
      <c r="B1190" s="110" t="s">
        <v>947</v>
      </c>
      <c r="C1190" s="86"/>
      <c r="D1190" s="86"/>
      <c r="E1190" s="85">
        <f t="shared" si="18"/>
      </c>
      <c r="F1190" s="86"/>
    </row>
    <row r="1191" spans="1:6" s="107" customFormat="1" ht="19.5" customHeight="1">
      <c r="A1191" s="104" t="s">
        <v>2570</v>
      </c>
      <c r="B1191" s="110" t="s">
        <v>948</v>
      </c>
      <c r="C1191" s="86"/>
      <c r="D1191" s="86"/>
      <c r="E1191" s="85">
        <f t="shared" si="18"/>
      </c>
      <c r="F1191" s="86"/>
    </row>
    <row r="1192" spans="1:6" s="107" customFormat="1" ht="19.5" customHeight="1">
      <c r="A1192" s="104" t="s">
        <v>2571</v>
      </c>
      <c r="B1192" s="110" t="s">
        <v>949</v>
      </c>
      <c r="C1192" s="86"/>
      <c r="D1192" s="86"/>
      <c r="E1192" s="85">
        <f t="shared" si="18"/>
      </c>
      <c r="F1192" s="86"/>
    </row>
    <row r="1193" spans="1:6" s="107" customFormat="1" ht="19.5" customHeight="1">
      <c r="A1193" s="104" t="s">
        <v>2572</v>
      </c>
      <c r="B1193" s="110" t="s">
        <v>950</v>
      </c>
      <c r="C1193" s="86"/>
      <c r="D1193" s="86"/>
      <c r="E1193" s="85">
        <f t="shared" si="18"/>
      </c>
      <c r="F1193" s="86"/>
    </row>
    <row r="1194" spans="1:6" s="107" customFormat="1" ht="19.5" customHeight="1">
      <c r="A1194" s="104" t="s">
        <v>2573</v>
      </c>
      <c r="B1194" s="110" t="s">
        <v>951</v>
      </c>
      <c r="C1194" s="86"/>
      <c r="D1194" s="86"/>
      <c r="E1194" s="85">
        <f t="shared" si="18"/>
      </c>
      <c r="F1194" s="86"/>
    </row>
    <row r="1195" spans="1:6" s="107" customFormat="1" ht="19.5" customHeight="1">
      <c r="A1195" s="104" t="s">
        <v>2574</v>
      </c>
      <c r="B1195" s="110" t="s">
        <v>952</v>
      </c>
      <c r="C1195" s="86"/>
      <c r="D1195" s="86"/>
      <c r="E1195" s="85">
        <f t="shared" si="18"/>
      </c>
      <c r="F1195" s="86"/>
    </row>
    <row r="1196" spans="1:6" s="107" customFormat="1" ht="19.5" customHeight="1">
      <c r="A1196" s="104" t="s">
        <v>2575</v>
      </c>
      <c r="B1196" s="110" t="s">
        <v>953</v>
      </c>
      <c r="C1196" s="86"/>
      <c r="D1196" s="86"/>
      <c r="E1196" s="85">
        <f t="shared" si="18"/>
      </c>
      <c r="F1196" s="86"/>
    </row>
    <row r="1197" spans="1:6" s="107" customFormat="1" ht="19.5" customHeight="1">
      <c r="A1197" s="104" t="s">
        <v>2681</v>
      </c>
      <c r="B1197" s="110" t="s">
        <v>954</v>
      </c>
      <c r="C1197" s="86"/>
      <c r="D1197" s="86"/>
      <c r="E1197" s="85">
        <f t="shared" si="18"/>
      </c>
      <c r="F1197" s="86"/>
    </row>
    <row r="1198" spans="1:6" s="107" customFormat="1" ht="19.5" customHeight="1">
      <c r="A1198" s="104" t="s">
        <v>2576</v>
      </c>
      <c r="B1198" s="110" t="s">
        <v>955</v>
      </c>
      <c r="C1198" s="86"/>
      <c r="D1198" s="86"/>
      <c r="E1198" s="85">
        <f t="shared" si="18"/>
      </c>
      <c r="F1198" s="86"/>
    </row>
    <row r="1199" spans="1:6" s="107" customFormat="1" ht="19.5" customHeight="1">
      <c r="A1199" s="97" t="s">
        <v>2577</v>
      </c>
      <c r="B1199" s="98" t="s">
        <v>956</v>
      </c>
      <c r="C1199" s="85">
        <f>SUM(C1200,C1212,C1218,C1224,C1232,C1245,C1249,C1253)</f>
        <v>50</v>
      </c>
      <c r="D1199" s="85">
        <f>SUM(D1200,D1212,D1218,D1224,D1232,D1245,D1249,D1253)</f>
        <v>0</v>
      </c>
      <c r="E1199" s="85">
        <f t="shared" si="18"/>
        <v>0</v>
      </c>
      <c r="F1199" s="106"/>
    </row>
    <row r="1200" spans="1:6" s="107" customFormat="1" ht="19.5" customHeight="1">
      <c r="A1200" s="97" t="s">
        <v>2578</v>
      </c>
      <c r="B1200" s="98" t="s">
        <v>957</v>
      </c>
      <c r="C1200" s="85">
        <f>SUM(C1201:C1211)</f>
        <v>0</v>
      </c>
      <c r="D1200" s="85">
        <f>SUM(D1201:D1211)</f>
        <v>0</v>
      </c>
      <c r="E1200" s="85">
        <f t="shared" si="18"/>
      </c>
      <c r="F1200" s="106"/>
    </row>
    <row r="1201" spans="1:6" s="107" customFormat="1" ht="19.5" customHeight="1">
      <c r="A1201" s="104" t="s">
        <v>2579</v>
      </c>
      <c r="B1201" s="110" t="s">
        <v>10</v>
      </c>
      <c r="C1201" s="86"/>
      <c r="D1201" s="86"/>
      <c r="E1201" s="85">
        <f t="shared" si="18"/>
      </c>
      <c r="F1201" s="86"/>
    </row>
    <row r="1202" spans="1:6" s="107" customFormat="1" ht="19.5" customHeight="1">
      <c r="A1202" s="104" t="s">
        <v>2580</v>
      </c>
      <c r="B1202" s="110" t="s">
        <v>11</v>
      </c>
      <c r="C1202" s="86"/>
      <c r="D1202" s="86"/>
      <c r="E1202" s="85">
        <f t="shared" si="18"/>
      </c>
      <c r="F1202" s="86"/>
    </row>
    <row r="1203" spans="1:6" s="107" customFormat="1" ht="19.5" customHeight="1">
      <c r="A1203" s="104" t="s">
        <v>2581</v>
      </c>
      <c r="B1203" s="110" t="s">
        <v>12</v>
      </c>
      <c r="C1203" s="86"/>
      <c r="D1203" s="86"/>
      <c r="E1203" s="85">
        <f t="shared" si="18"/>
      </c>
      <c r="F1203" s="86"/>
    </row>
    <row r="1204" spans="1:6" s="107" customFormat="1" ht="19.5" customHeight="1">
      <c r="A1204" s="104" t="s">
        <v>2582</v>
      </c>
      <c r="B1204" s="110" t="s">
        <v>958</v>
      </c>
      <c r="C1204" s="86"/>
      <c r="D1204" s="86"/>
      <c r="E1204" s="85">
        <f t="shared" si="18"/>
      </c>
      <c r="F1204" s="86"/>
    </row>
    <row r="1205" spans="1:6" s="107" customFormat="1" ht="19.5" customHeight="1">
      <c r="A1205" s="104" t="s">
        <v>2583</v>
      </c>
      <c r="B1205" s="110" t="s">
        <v>959</v>
      </c>
      <c r="C1205" s="86"/>
      <c r="D1205" s="86"/>
      <c r="E1205" s="85">
        <f t="shared" si="18"/>
      </c>
      <c r="F1205" s="86"/>
    </row>
    <row r="1206" spans="1:6" s="107" customFormat="1" ht="19.5" customHeight="1">
      <c r="A1206" s="104" t="s">
        <v>2584</v>
      </c>
      <c r="B1206" s="110" t="s">
        <v>960</v>
      </c>
      <c r="C1206" s="86"/>
      <c r="D1206" s="86"/>
      <c r="E1206" s="85">
        <f t="shared" si="18"/>
      </c>
      <c r="F1206" s="86"/>
    </row>
    <row r="1207" spans="1:6" s="107" customFormat="1" ht="19.5" customHeight="1">
      <c r="A1207" s="104" t="s">
        <v>2585</v>
      </c>
      <c r="B1207" s="110" t="s">
        <v>961</v>
      </c>
      <c r="C1207" s="86"/>
      <c r="D1207" s="86"/>
      <c r="E1207" s="85">
        <f t="shared" si="18"/>
      </c>
      <c r="F1207" s="86"/>
    </row>
    <row r="1208" spans="1:6" s="107" customFormat="1" ht="19.5" customHeight="1">
      <c r="A1208" s="104" t="s">
        <v>2586</v>
      </c>
      <c r="B1208" s="110" t="s">
        <v>962</v>
      </c>
      <c r="C1208" s="86"/>
      <c r="D1208" s="86"/>
      <c r="E1208" s="85">
        <f t="shared" si="18"/>
      </c>
      <c r="F1208" s="86"/>
    </row>
    <row r="1209" spans="1:6" s="107" customFormat="1" ht="19.5" customHeight="1">
      <c r="A1209" s="104" t="s">
        <v>2587</v>
      </c>
      <c r="B1209" s="110" t="s">
        <v>963</v>
      </c>
      <c r="C1209" s="86"/>
      <c r="D1209" s="86"/>
      <c r="E1209" s="85">
        <f t="shared" si="18"/>
      </c>
      <c r="F1209" s="86"/>
    </row>
    <row r="1210" spans="1:6" s="107" customFormat="1" ht="19.5" customHeight="1">
      <c r="A1210" s="104" t="s">
        <v>2588</v>
      </c>
      <c r="B1210" s="110" t="s">
        <v>19</v>
      </c>
      <c r="C1210" s="86"/>
      <c r="D1210" s="86"/>
      <c r="E1210" s="85">
        <f t="shared" si="18"/>
      </c>
      <c r="F1210" s="86"/>
    </row>
    <row r="1211" spans="1:6" s="107" customFormat="1" ht="19.5" customHeight="1">
      <c r="A1211" s="104" t="s">
        <v>2589</v>
      </c>
      <c r="B1211" s="110" t="s">
        <v>964</v>
      </c>
      <c r="C1211" s="86"/>
      <c r="D1211" s="86"/>
      <c r="E1211" s="85">
        <f t="shared" si="18"/>
      </c>
      <c r="F1211" s="86"/>
    </row>
    <row r="1212" spans="1:6" s="107" customFormat="1" ht="19.5" customHeight="1">
      <c r="A1212" s="97" t="s">
        <v>2590</v>
      </c>
      <c r="B1212" s="98" t="s">
        <v>965</v>
      </c>
      <c r="C1212" s="85">
        <f>SUM(C1213:C1217)</f>
        <v>0</v>
      </c>
      <c r="D1212" s="85">
        <f>SUM(D1213:D1217)</f>
        <v>0</v>
      </c>
      <c r="E1212" s="85">
        <f t="shared" si="18"/>
      </c>
      <c r="F1212" s="106"/>
    </row>
    <row r="1213" spans="1:6" s="107" customFormat="1" ht="19.5" customHeight="1">
      <c r="A1213" s="104" t="s">
        <v>2591</v>
      </c>
      <c r="B1213" s="110" t="s">
        <v>10</v>
      </c>
      <c r="C1213" s="86"/>
      <c r="D1213" s="86"/>
      <c r="E1213" s="85">
        <f t="shared" si="18"/>
      </c>
      <c r="F1213" s="86"/>
    </row>
    <row r="1214" spans="1:6" s="107" customFormat="1" ht="19.5" customHeight="1">
      <c r="A1214" s="104" t="s">
        <v>2592</v>
      </c>
      <c r="B1214" s="110" t="s">
        <v>2644</v>
      </c>
      <c r="C1214" s="86"/>
      <c r="D1214" s="86"/>
      <c r="E1214" s="85">
        <f t="shared" si="18"/>
      </c>
      <c r="F1214" s="86"/>
    </row>
    <row r="1215" spans="1:6" s="107" customFormat="1" ht="19.5" customHeight="1">
      <c r="A1215" s="104" t="s">
        <v>2593</v>
      </c>
      <c r="B1215" s="110" t="s">
        <v>12</v>
      </c>
      <c r="C1215" s="86"/>
      <c r="D1215" s="86"/>
      <c r="E1215" s="85">
        <f t="shared" si="18"/>
      </c>
      <c r="F1215" s="86"/>
    </row>
    <row r="1216" spans="1:6" s="107" customFormat="1" ht="19.5" customHeight="1">
      <c r="A1216" s="104" t="s">
        <v>2594</v>
      </c>
      <c r="B1216" s="110" t="s">
        <v>966</v>
      </c>
      <c r="C1216" s="86"/>
      <c r="D1216" s="86"/>
      <c r="E1216" s="85">
        <f t="shared" si="18"/>
      </c>
      <c r="F1216" s="86"/>
    </row>
    <row r="1217" spans="1:6" s="107" customFormat="1" ht="19.5" customHeight="1">
      <c r="A1217" s="104" t="s">
        <v>2595</v>
      </c>
      <c r="B1217" s="110" t="s">
        <v>967</v>
      </c>
      <c r="C1217" s="86"/>
      <c r="D1217" s="86"/>
      <c r="E1217" s="85">
        <f t="shared" si="18"/>
      </c>
      <c r="F1217" s="86"/>
    </row>
    <row r="1218" spans="1:6" s="107" customFormat="1" ht="19.5" customHeight="1">
      <c r="A1218" s="97" t="s">
        <v>2596</v>
      </c>
      <c r="B1218" s="98" t="s">
        <v>968</v>
      </c>
      <c r="C1218" s="85">
        <f>SUM(C1219:C1223)</f>
        <v>0</v>
      </c>
      <c r="D1218" s="85">
        <f>SUM(D1219:D1223)</f>
        <v>0</v>
      </c>
      <c r="E1218" s="85">
        <f t="shared" si="18"/>
      </c>
      <c r="F1218" s="106"/>
    </row>
    <row r="1219" spans="1:6" s="107" customFormat="1" ht="19.5" customHeight="1">
      <c r="A1219" s="104" t="s">
        <v>2597</v>
      </c>
      <c r="B1219" s="110" t="s">
        <v>10</v>
      </c>
      <c r="C1219" s="86"/>
      <c r="D1219" s="86"/>
      <c r="E1219" s="85">
        <f t="shared" si="18"/>
      </c>
      <c r="F1219" s="86"/>
    </row>
    <row r="1220" spans="1:6" s="107" customFormat="1" ht="19.5" customHeight="1">
      <c r="A1220" s="104" t="s">
        <v>2598</v>
      </c>
      <c r="B1220" s="110" t="s">
        <v>11</v>
      </c>
      <c r="C1220" s="86"/>
      <c r="D1220" s="86"/>
      <c r="E1220" s="85">
        <f t="shared" si="18"/>
      </c>
      <c r="F1220" s="86"/>
    </row>
    <row r="1221" spans="1:6" s="107" customFormat="1" ht="19.5" customHeight="1">
      <c r="A1221" s="104" t="s">
        <v>2599</v>
      </c>
      <c r="B1221" s="110" t="s">
        <v>12</v>
      </c>
      <c r="C1221" s="86"/>
      <c r="D1221" s="86"/>
      <c r="E1221" s="85">
        <f aca="true" t="shared" si="19" ref="E1221:E1265">IF(C1221=0,"",ROUND(D1221/C1221*100,1))</f>
      </c>
      <c r="F1221" s="86"/>
    </row>
    <row r="1222" spans="1:6" s="107" customFormat="1" ht="19.5" customHeight="1">
      <c r="A1222" s="104" t="s">
        <v>2600</v>
      </c>
      <c r="B1222" s="110" t="s">
        <v>969</v>
      </c>
      <c r="C1222" s="86"/>
      <c r="D1222" s="86"/>
      <c r="E1222" s="85">
        <f t="shared" si="19"/>
      </c>
      <c r="F1222" s="86"/>
    </row>
    <row r="1223" spans="1:6" s="107" customFormat="1" ht="19.5" customHeight="1">
      <c r="A1223" s="104" t="s">
        <v>2601</v>
      </c>
      <c r="B1223" s="110" t="s">
        <v>970</v>
      </c>
      <c r="C1223" s="86"/>
      <c r="D1223" s="86"/>
      <c r="E1223" s="85">
        <f t="shared" si="19"/>
      </c>
      <c r="F1223" s="86"/>
    </row>
    <row r="1224" spans="1:6" s="107" customFormat="1" ht="19.5" customHeight="1">
      <c r="A1224" s="97" t="s">
        <v>2602</v>
      </c>
      <c r="B1224" s="98" t="s">
        <v>971</v>
      </c>
      <c r="C1224" s="85">
        <f>SUM(C1225:C1231)</f>
        <v>0</v>
      </c>
      <c r="D1224" s="85">
        <f>SUM(D1225:D1231)</f>
        <v>0</v>
      </c>
      <c r="E1224" s="85">
        <f t="shared" si="19"/>
      </c>
      <c r="F1224" s="106"/>
    </row>
    <row r="1225" spans="1:6" s="107" customFormat="1" ht="19.5" customHeight="1">
      <c r="A1225" s="104" t="s">
        <v>2603</v>
      </c>
      <c r="B1225" s="110" t="s">
        <v>10</v>
      </c>
      <c r="C1225" s="86"/>
      <c r="D1225" s="86"/>
      <c r="E1225" s="85">
        <f t="shared" si="19"/>
      </c>
      <c r="F1225" s="86"/>
    </row>
    <row r="1226" spans="1:6" s="107" customFormat="1" ht="19.5" customHeight="1">
      <c r="A1226" s="104" t="s">
        <v>2604</v>
      </c>
      <c r="B1226" s="110" t="s">
        <v>11</v>
      </c>
      <c r="C1226" s="86"/>
      <c r="D1226" s="86"/>
      <c r="E1226" s="85">
        <f t="shared" si="19"/>
      </c>
      <c r="F1226" s="86"/>
    </row>
    <row r="1227" spans="1:6" s="107" customFormat="1" ht="19.5" customHeight="1">
      <c r="A1227" s="104" t="s">
        <v>2605</v>
      </c>
      <c r="B1227" s="110" t="s">
        <v>12</v>
      </c>
      <c r="C1227" s="86"/>
      <c r="D1227" s="86"/>
      <c r="E1227" s="85">
        <f t="shared" si="19"/>
      </c>
      <c r="F1227" s="86"/>
    </row>
    <row r="1228" spans="1:6" s="107" customFormat="1" ht="19.5" customHeight="1">
      <c r="A1228" s="104" t="s">
        <v>2606</v>
      </c>
      <c r="B1228" s="110" t="s">
        <v>972</v>
      </c>
      <c r="C1228" s="86"/>
      <c r="D1228" s="86"/>
      <c r="E1228" s="85">
        <f t="shared" si="19"/>
      </c>
      <c r="F1228" s="86"/>
    </row>
    <row r="1229" spans="1:6" s="107" customFormat="1" ht="19.5" customHeight="1">
      <c r="A1229" s="104" t="s">
        <v>2607</v>
      </c>
      <c r="B1229" s="110" t="s">
        <v>973</v>
      </c>
      <c r="C1229" s="86"/>
      <c r="D1229" s="86"/>
      <c r="E1229" s="85">
        <f t="shared" si="19"/>
      </c>
      <c r="F1229" s="86"/>
    </row>
    <row r="1230" spans="1:6" s="107" customFormat="1" ht="19.5" customHeight="1">
      <c r="A1230" s="104" t="s">
        <v>2608</v>
      </c>
      <c r="B1230" s="110" t="s">
        <v>19</v>
      </c>
      <c r="C1230" s="86"/>
      <c r="D1230" s="86"/>
      <c r="E1230" s="85">
        <f t="shared" si="19"/>
      </c>
      <c r="F1230" s="86"/>
    </row>
    <row r="1231" spans="1:6" s="107" customFormat="1" ht="19.5" customHeight="1">
      <c r="A1231" s="104" t="s">
        <v>2609</v>
      </c>
      <c r="B1231" s="110" t="s">
        <v>974</v>
      </c>
      <c r="C1231" s="86"/>
      <c r="D1231" s="86"/>
      <c r="E1231" s="85">
        <f t="shared" si="19"/>
      </c>
      <c r="F1231" s="86"/>
    </row>
    <row r="1232" spans="1:6" s="107" customFormat="1" ht="19.5" customHeight="1">
      <c r="A1232" s="97" t="s">
        <v>2610</v>
      </c>
      <c r="B1232" s="98" t="s">
        <v>975</v>
      </c>
      <c r="C1232" s="85">
        <f>SUM(C1233:C1244)</f>
        <v>0</v>
      </c>
      <c r="D1232" s="85">
        <f>SUM(D1233:D1244)</f>
        <v>0</v>
      </c>
      <c r="E1232" s="85">
        <f t="shared" si="19"/>
      </c>
      <c r="F1232" s="106"/>
    </row>
    <row r="1233" spans="1:6" s="107" customFormat="1" ht="19.5" customHeight="1">
      <c r="A1233" s="104" t="s">
        <v>2611</v>
      </c>
      <c r="B1233" s="110" t="s">
        <v>10</v>
      </c>
      <c r="C1233" s="86"/>
      <c r="D1233" s="86"/>
      <c r="E1233" s="85">
        <f t="shared" si="19"/>
      </c>
      <c r="F1233" s="86"/>
    </row>
    <row r="1234" spans="1:6" s="107" customFormat="1" ht="19.5" customHeight="1">
      <c r="A1234" s="104" t="s">
        <v>2612</v>
      </c>
      <c r="B1234" s="110" t="s">
        <v>11</v>
      </c>
      <c r="C1234" s="86"/>
      <c r="D1234" s="86"/>
      <c r="E1234" s="85">
        <f t="shared" si="19"/>
      </c>
      <c r="F1234" s="86"/>
    </row>
    <row r="1235" spans="1:6" s="107" customFormat="1" ht="19.5" customHeight="1">
      <c r="A1235" s="104" t="s">
        <v>2613</v>
      </c>
      <c r="B1235" s="110" t="s">
        <v>12</v>
      </c>
      <c r="C1235" s="86"/>
      <c r="D1235" s="86"/>
      <c r="E1235" s="85">
        <f t="shared" si="19"/>
      </c>
      <c r="F1235" s="86"/>
    </row>
    <row r="1236" spans="1:6" s="107" customFormat="1" ht="19.5" customHeight="1">
      <c r="A1236" s="104" t="s">
        <v>2614</v>
      </c>
      <c r="B1236" s="110" t="s">
        <v>976</v>
      </c>
      <c r="C1236" s="86"/>
      <c r="D1236" s="86"/>
      <c r="E1236" s="85">
        <f t="shared" si="19"/>
      </c>
      <c r="F1236" s="86"/>
    </row>
    <row r="1237" spans="1:6" s="107" customFormat="1" ht="19.5" customHeight="1">
      <c r="A1237" s="104" t="s">
        <v>2615</v>
      </c>
      <c r="B1237" s="110" t="s">
        <v>977</v>
      </c>
      <c r="C1237" s="86"/>
      <c r="D1237" s="86"/>
      <c r="E1237" s="85">
        <f t="shared" si="19"/>
      </c>
      <c r="F1237" s="86"/>
    </row>
    <row r="1238" spans="1:6" s="107" customFormat="1" ht="19.5" customHeight="1">
      <c r="A1238" s="104" t="s">
        <v>2616</v>
      </c>
      <c r="B1238" s="110" t="s">
        <v>978</v>
      </c>
      <c r="C1238" s="86"/>
      <c r="D1238" s="86"/>
      <c r="E1238" s="85">
        <f t="shared" si="19"/>
      </c>
      <c r="F1238" s="86"/>
    </row>
    <row r="1239" spans="1:6" s="107" customFormat="1" ht="19.5" customHeight="1">
      <c r="A1239" s="104" t="s">
        <v>2617</v>
      </c>
      <c r="B1239" s="110" t="s">
        <v>979</v>
      </c>
      <c r="C1239" s="86"/>
      <c r="D1239" s="86"/>
      <c r="E1239" s="85">
        <f t="shared" si="19"/>
      </c>
      <c r="F1239" s="86"/>
    </row>
    <row r="1240" spans="1:6" s="107" customFormat="1" ht="19.5" customHeight="1">
      <c r="A1240" s="104" t="s">
        <v>2618</v>
      </c>
      <c r="B1240" s="110" t="s">
        <v>980</v>
      </c>
      <c r="C1240" s="86"/>
      <c r="D1240" s="86"/>
      <c r="E1240" s="85">
        <f t="shared" si="19"/>
      </c>
      <c r="F1240" s="86"/>
    </row>
    <row r="1241" spans="1:6" s="107" customFormat="1" ht="19.5" customHeight="1">
      <c r="A1241" s="104" t="s">
        <v>2619</v>
      </c>
      <c r="B1241" s="110" t="s">
        <v>981</v>
      </c>
      <c r="C1241" s="86"/>
      <c r="D1241" s="86"/>
      <c r="E1241" s="85">
        <f t="shared" si="19"/>
      </c>
      <c r="F1241" s="86"/>
    </row>
    <row r="1242" spans="1:6" s="107" customFormat="1" ht="19.5" customHeight="1">
      <c r="A1242" s="104" t="s">
        <v>2620</v>
      </c>
      <c r="B1242" s="110" t="s">
        <v>982</v>
      </c>
      <c r="C1242" s="86"/>
      <c r="D1242" s="86"/>
      <c r="E1242" s="85">
        <f t="shared" si="19"/>
      </c>
      <c r="F1242" s="86"/>
    </row>
    <row r="1243" spans="1:6" s="107" customFormat="1" ht="19.5" customHeight="1">
      <c r="A1243" s="104" t="s">
        <v>2621</v>
      </c>
      <c r="B1243" s="110" t="s">
        <v>983</v>
      </c>
      <c r="C1243" s="86"/>
      <c r="D1243" s="86"/>
      <c r="E1243" s="85">
        <f t="shared" si="19"/>
      </c>
      <c r="F1243" s="86"/>
    </row>
    <row r="1244" spans="1:6" s="107" customFormat="1" ht="19.5" customHeight="1">
      <c r="A1244" s="104" t="s">
        <v>2622</v>
      </c>
      <c r="B1244" s="110" t="s">
        <v>984</v>
      </c>
      <c r="C1244" s="86"/>
      <c r="D1244" s="86"/>
      <c r="E1244" s="85">
        <f t="shared" si="19"/>
      </c>
      <c r="F1244" s="86"/>
    </row>
    <row r="1245" spans="1:6" s="107" customFormat="1" ht="19.5" customHeight="1">
      <c r="A1245" s="97" t="s">
        <v>2623</v>
      </c>
      <c r="B1245" s="98" t="s">
        <v>985</v>
      </c>
      <c r="C1245" s="85">
        <f>SUM(C1246:C1248)</f>
        <v>0</v>
      </c>
      <c r="D1245" s="85">
        <f>SUM(D1246:D1248)</f>
        <v>0</v>
      </c>
      <c r="E1245" s="85">
        <f t="shared" si="19"/>
      </c>
      <c r="F1245" s="106"/>
    </row>
    <row r="1246" spans="1:6" s="107" customFormat="1" ht="19.5" customHeight="1">
      <c r="A1246" s="104" t="s">
        <v>2624</v>
      </c>
      <c r="B1246" s="110" t="s">
        <v>986</v>
      </c>
      <c r="C1246" s="86"/>
      <c r="D1246" s="86"/>
      <c r="E1246" s="85">
        <f t="shared" si="19"/>
      </c>
      <c r="F1246" s="86"/>
    </row>
    <row r="1247" spans="1:6" s="107" customFormat="1" ht="19.5" customHeight="1">
      <c r="A1247" s="104" t="s">
        <v>2625</v>
      </c>
      <c r="B1247" s="110" t="s">
        <v>987</v>
      </c>
      <c r="C1247" s="86"/>
      <c r="D1247" s="86"/>
      <c r="E1247" s="85">
        <f t="shared" si="19"/>
      </c>
      <c r="F1247" s="86"/>
    </row>
    <row r="1248" spans="1:6" s="107" customFormat="1" ht="19.5" customHeight="1">
      <c r="A1248" s="104" t="s">
        <v>2626</v>
      </c>
      <c r="B1248" s="110" t="s">
        <v>988</v>
      </c>
      <c r="C1248" s="86"/>
      <c r="D1248" s="86"/>
      <c r="E1248" s="85">
        <f t="shared" si="19"/>
      </c>
      <c r="F1248" s="86"/>
    </row>
    <row r="1249" spans="1:6" s="107" customFormat="1" ht="19.5" customHeight="1">
      <c r="A1249" s="97" t="s">
        <v>2627</v>
      </c>
      <c r="B1249" s="98" t="s">
        <v>989</v>
      </c>
      <c r="C1249" s="85">
        <f>SUM(C1250:C1252)</f>
        <v>0</v>
      </c>
      <c r="D1249" s="85">
        <f>SUM(D1250:D1252)</f>
        <v>0</v>
      </c>
      <c r="E1249" s="85">
        <f t="shared" si="19"/>
      </c>
      <c r="F1249" s="106"/>
    </row>
    <row r="1250" spans="1:6" ht="19.5" customHeight="1">
      <c r="A1250" s="100" t="s">
        <v>2628</v>
      </c>
      <c r="B1250" s="103" t="s">
        <v>990</v>
      </c>
      <c r="C1250" s="86"/>
      <c r="D1250" s="86"/>
      <c r="E1250" s="85">
        <f t="shared" si="19"/>
      </c>
      <c r="F1250" s="86"/>
    </row>
    <row r="1251" spans="1:6" ht="19.5" customHeight="1">
      <c r="A1251" s="100" t="s">
        <v>2629</v>
      </c>
      <c r="B1251" s="103" t="s">
        <v>991</v>
      </c>
      <c r="C1251" s="86"/>
      <c r="D1251" s="86"/>
      <c r="E1251" s="85">
        <f t="shared" si="19"/>
      </c>
      <c r="F1251" s="86"/>
    </row>
    <row r="1252" spans="1:6" ht="19.5" customHeight="1">
      <c r="A1252" s="100" t="s">
        <v>2630</v>
      </c>
      <c r="B1252" s="103" t="s">
        <v>992</v>
      </c>
      <c r="C1252" s="86"/>
      <c r="D1252" s="86"/>
      <c r="E1252" s="85">
        <f t="shared" si="19"/>
      </c>
      <c r="F1252" s="86"/>
    </row>
    <row r="1253" spans="1:6" ht="19.5" customHeight="1">
      <c r="A1253" s="144" t="s">
        <v>2631</v>
      </c>
      <c r="B1253" s="147" t="s">
        <v>993</v>
      </c>
      <c r="C1253" s="86">
        <v>50</v>
      </c>
      <c r="D1253" s="86"/>
      <c r="E1253" s="85">
        <f t="shared" si="19"/>
        <v>0</v>
      </c>
      <c r="F1253" s="106"/>
    </row>
    <row r="1254" spans="1:6" ht="19.5" customHeight="1">
      <c r="A1254" s="144" t="s">
        <v>2632</v>
      </c>
      <c r="B1254" s="147" t="s">
        <v>994</v>
      </c>
      <c r="C1254" s="86"/>
      <c r="D1254" s="86"/>
      <c r="E1254" s="85">
        <f t="shared" si="19"/>
      </c>
      <c r="F1254" s="106"/>
    </row>
    <row r="1255" spans="1:6" ht="19.5" customHeight="1">
      <c r="A1255" s="97" t="s">
        <v>2633</v>
      </c>
      <c r="B1255" s="98" t="s">
        <v>995</v>
      </c>
      <c r="C1255" s="85">
        <f>SUM(C1256)</f>
        <v>0</v>
      </c>
      <c r="D1255" s="85">
        <f>SUM(D1256)</f>
        <v>0</v>
      </c>
      <c r="E1255" s="85">
        <f t="shared" si="19"/>
      </c>
      <c r="F1255" s="106"/>
    </row>
    <row r="1256" spans="1:6" ht="19.5" customHeight="1">
      <c r="A1256" s="97" t="s">
        <v>2634</v>
      </c>
      <c r="B1256" s="98" t="s">
        <v>996</v>
      </c>
      <c r="C1256" s="85">
        <f>SUM(C1257:C1260)</f>
        <v>0</v>
      </c>
      <c r="D1256" s="85">
        <f>SUM(D1257:D1260)</f>
        <v>0</v>
      </c>
      <c r="E1256" s="85">
        <f t="shared" si="19"/>
      </c>
      <c r="F1256" s="106"/>
    </row>
    <row r="1257" spans="1:6" ht="19.5" customHeight="1">
      <c r="A1257" s="100" t="s">
        <v>2635</v>
      </c>
      <c r="B1257" s="103" t="s">
        <v>997</v>
      </c>
      <c r="C1257" s="86"/>
      <c r="D1257" s="86"/>
      <c r="E1257" s="85">
        <f t="shared" si="19"/>
      </c>
      <c r="F1257" s="86"/>
    </row>
    <row r="1258" spans="1:6" ht="19.5" customHeight="1">
      <c r="A1258" s="100" t="s">
        <v>2636</v>
      </c>
      <c r="B1258" s="103" t="s">
        <v>998</v>
      </c>
      <c r="C1258" s="86"/>
      <c r="D1258" s="86"/>
      <c r="E1258" s="85">
        <f t="shared" si="19"/>
      </c>
      <c r="F1258" s="86"/>
    </row>
    <row r="1259" spans="1:6" ht="19.5" customHeight="1">
      <c r="A1259" s="100" t="s">
        <v>2637</v>
      </c>
      <c r="B1259" s="103" t="s">
        <v>999</v>
      </c>
      <c r="C1259" s="86"/>
      <c r="D1259" s="86"/>
      <c r="E1259" s="85">
        <f t="shared" si="19"/>
      </c>
      <c r="F1259" s="86"/>
    </row>
    <row r="1260" spans="1:6" ht="19.5" customHeight="1">
      <c r="A1260" s="100" t="s">
        <v>2638</v>
      </c>
      <c r="B1260" s="103" t="s">
        <v>1000</v>
      </c>
      <c r="C1260" s="86"/>
      <c r="D1260" s="86"/>
      <c r="E1260" s="85">
        <f t="shared" si="19"/>
      </c>
      <c r="F1260" s="86"/>
    </row>
    <row r="1261" spans="1:6" ht="19.5" customHeight="1">
      <c r="A1261" s="97" t="s">
        <v>2639</v>
      </c>
      <c r="B1261" s="98" t="s">
        <v>1001</v>
      </c>
      <c r="C1261" s="85">
        <f>C1262</f>
        <v>0</v>
      </c>
      <c r="D1261" s="85">
        <f>D1262</f>
        <v>0</v>
      </c>
      <c r="E1261" s="85">
        <f t="shared" si="19"/>
      </c>
      <c r="F1261" s="106"/>
    </row>
    <row r="1262" spans="1:6" ht="19.5" customHeight="1">
      <c r="A1262" s="100" t="s">
        <v>2640</v>
      </c>
      <c r="B1262" s="103" t="s">
        <v>1002</v>
      </c>
      <c r="C1262" s="86"/>
      <c r="D1262" s="86"/>
      <c r="E1262" s="85">
        <f t="shared" si="19"/>
      </c>
      <c r="F1262" s="90"/>
    </row>
    <row r="1263" spans="1:6" ht="19.5" customHeight="1">
      <c r="A1263" s="97" t="s">
        <v>2641</v>
      </c>
      <c r="B1263" s="98" t="s">
        <v>1003</v>
      </c>
      <c r="C1263" s="85">
        <f>SUM(C1264:C1265)</f>
        <v>792</v>
      </c>
      <c r="D1263" s="85">
        <f>SUM(D1264:D1265)</f>
        <v>300</v>
      </c>
      <c r="E1263" s="85">
        <f t="shared" si="19"/>
        <v>37.9</v>
      </c>
      <c r="F1263" s="106"/>
    </row>
    <row r="1264" spans="1:6" ht="19.5" customHeight="1">
      <c r="A1264" s="100" t="s">
        <v>2642</v>
      </c>
      <c r="B1264" s="103" t="s">
        <v>1004</v>
      </c>
      <c r="C1264" s="86"/>
      <c r="D1264" s="86"/>
      <c r="E1264" s="85">
        <f t="shared" si="19"/>
      </c>
      <c r="F1264" s="86"/>
    </row>
    <row r="1265" spans="1:6" ht="19.5" customHeight="1">
      <c r="A1265" s="100" t="s">
        <v>2643</v>
      </c>
      <c r="B1265" s="103" t="s">
        <v>858</v>
      </c>
      <c r="C1265" s="86">
        <v>792</v>
      </c>
      <c r="D1265" s="86">
        <v>300</v>
      </c>
      <c r="E1265" s="85">
        <f t="shared" si="19"/>
        <v>37.9</v>
      </c>
      <c r="F1265" s="86"/>
    </row>
    <row r="1266" spans="1:6" ht="19.5" customHeight="1">
      <c r="A1266" s="103"/>
      <c r="B1266" s="103"/>
      <c r="C1266" s="86"/>
      <c r="D1266" s="86"/>
      <c r="E1266" s="86"/>
      <c r="F1266" s="86"/>
    </row>
    <row r="1267" spans="1:6" ht="19.5" customHeight="1">
      <c r="A1267" s="103"/>
      <c r="B1267" s="103"/>
      <c r="C1267" s="86"/>
      <c r="D1267" s="86"/>
      <c r="E1267" s="86"/>
      <c r="F1267" s="86"/>
    </row>
    <row r="1268" spans="1:6" ht="19.5" customHeight="1">
      <c r="A1268" s="103"/>
      <c r="B1268" s="115" t="s">
        <v>1005</v>
      </c>
      <c r="C1268" s="84">
        <f>SUM(C5,C234,C238,C250,C340,C391,C447,C504,C629,C699,C773,C792,C903,C967,C1031,C1051,C1081,C1091,C1135,C1155,C1199,C1254,C1255,C1261,C1263)</f>
        <v>16972</v>
      </c>
      <c r="D1268" s="84">
        <f>SUM(D5,D234,D238,D250,D340,D391,D447,D504,D629,D699,D773,D792,D903,D967,D1031,D1051,D1081,D1091,D1135,D1155,D1199,D1254,D1255,D1261,D1263)</f>
        <v>10144</v>
      </c>
      <c r="E1268" s="85">
        <f>IF(C1268=0,"",ROUND(D1268/C1268*100,1))</f>
        <v>59.8</v>
      </c>
      <c r="F1268" s="106"/>
    </row>
  </sheetData>
  <sheetProtection/>
  <autoFilter ref="A4:F1265"/>
  <mergeCells count="1">
    <mergeCell ref="B2:F2"/>
  </mergeCells>
  <printOptions horizontalCentered="1"/>
  <pageMargins left="0.31496062992126" right="0.31496062992126" top="0.354330708661417" bottom="0.354330708661417" header="0.31496062992126" footer="0.31496062992126"/>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110"/>
  <sheetViews>
    <sheetView showGridLines="0" showZeros="0" zoomScalePageLayoutView="0" workbookViewId="0" topLeftCell="A1">
      <pane ySplit="5" topLeftCell="BM84" activePane="bottomLeft" state="frozen"/>
      <selection pane="topLeft" activeCell="A1" sqref="A1"/>
      <selection pane="bottomLeft" activeCell="H10" sqref="H10"/>
    </sheetView>
  </sheetViews>
  <sheetFormatPr defaultColWidth="9.00390625" defaultRowHeight="14.25"/>
  <cols>
    <col min="1" max="1" width="9.50390625" style="48" bestFit="1" customWidth="1"/>
    <col min="2" max="2" width="47.625" style="48" bestFit="1" customWidth="1"/>
    <col min="3" max="3" width="13.75390625" style="48" customWidth="1"/>
    <col min="4" max="4" width="10.25390625" style="48" customWidth="1"/>
    <col min="5" max="5" width="9.00390625" style="48" bestFit="1" customWidth="1"/>
    <col min="6" max="6" width="26.125" style="48" bestFit="1" customWidth="1"/>
    <col min="7" max="7" width="13.625" style="48" customWidth="1"/>
    <col min="8" max="8" width="10.375" style="48" bestFit="1" customWidth="1"/>
    <col min="9" max="16384" width="9.00390625" style="48" customWidth="1"/>
  </cols>
  <sheetData>
    <row r="1" ht="18" customHeight="1">
      <c r="B1" s="49" t="s">
        <v>1006</v>
      </c>
    </row>
    <row r="2" spans="2:8" s="46" customFormat="1" ht="20.25">
      <c r="B2" s="184" t="s">
        <v>796</v>
      </c>
      <c r="C2" s="184"/>
      <c r="D2" s="184"/>
      <c r="E2" s="184"/>
      <c r="F2" s="184"/>
      <c r="G2" s="184"/>
      <c r="H2" s="184"/>
    </row>
    <row r="3" ht="20.25" customHeight="1">
      <c r="H3" s="60" t="s">
        <v>3104</v>
      </c>
    </row>
    <row r="4" spans="1:8" ht="30" customHeight="1">
      <c r="A4" s="186" t="s">
        <v>1007</v>
      </c>
      <c r="B4" s="187"/>
      <c r="C4" s="187"/>
      <c r="D4" s="188"/>
      <c r="E4" s="185" t="s">
        <v>1008</v>
      </c>
      <c r="F4" s="185"/>
      <c r="G4" s="185"/>
      <c r="H4" s="185"/>
    </row>
    <row r="5" spans="1:8" ht="30" customHeight="1">
      <c r="A5" s="50" t="s">
        <v>2805</v>
      </c>
      <c r="B5" s="50" t="s">
        <v>3105</v>
      </c>
      <c r="C5" s="51" t="s">
        <v>3106</v>
      </c>
      <c r="D5" s="50" t="s">
        <v>3107</v>
      </c>
      <c r="E5" s="50" t="s">
        <v>2805</v>
      </c>
      <c r="F5" s="50" t="s">
        <v>3105</v>
      </c>
      <c r="G5" s="51" t="s">
        <v>3106</v>
      </c>
      <c r="H5" s="50" t="s">
        <v>3107</v>
      </c>
    </row>
    <row r="6" spans="1:8" ht="19.5" customHeight="1">
      <c r="A6" s="53" t="s">
        <v>2686</v>
      </c>
      <c r="B6" s="52" t="s">
        <v>1009</v>
      </c>
      <c r="C6" s="148">
        <f>'表一'!C34</f>
        <v>55936</v>
      </c>
      <c r="D6" s="149">
        <f>'表一'!D34</f>
        <v>34462</v>
      </c>
      <c r="E6" s="53" t="s">
        <v>2763</v>
      </c>
      <c r="F6" s="52" t="s">
        <v>1010</v>
      </c>
      <c r="G6" s="150">
        <f>'表二'!C1268</f>
        <v>16972</v>
      </c>
      <c r="H6" s="151">
        <f>'表二'!D1268</f>
        <v>10144</v>
      </c>
    </row>
    <row r="7" spans="1:8" ht="19.5" customHeight="1">
      <c r="A7" s="53" t="s">
        <v>2687</v>
      </c>
      <c r="B7" s="54" t="s">
        <v>1011</v>
      </c>
      <c r="C7" s="150">
        <f>SUM(C8,C76:C77,C81:C84)</f>
        <v>15932</v>
      </c>
      <c r="D7" s="149">
        <f>SUM(D8,D76:D77,D81:D84)</f>
        <v>15932</v>
      </c>
      <c r="E7" s="53" t="s">
        <v>2764</v>
      </c>
      <c r="F7" s="54" t="s">
        <v>1012</v>
      </c>
      <c r="G7" s="150">
        <f>SUM(G8,G77:G83)</f>
        <v>54896</v>
      </c>
      <c r="H7" s="149">
        <f>SUM(H8,H77:H83)</f>
        <v>33370</v>
      </c>
    </row>
    <row r="8" spans="1:8" ht="19.5" customHeight="1">
      <c r="A8" s="53" t="s">
        <v>2688</v>
      </c>
      <c r="B8" s="55" t="s">
        <v>1013</v>
      </c>
      <c r="C8" s="151">
        <f>SUM(C9,C16,C52)</f>
        <v>0</v>
      </c>
      <c r="D8" s="149">
        <f>SUM(D9,D16,D52)</f>
        <v>0</v>
      </c>
      <c r="E8" s="53" t="s">
        <v>2765</v>
      </c>
      <c r="F8" s="55" t="s">
        <v>1014</v>
      </c>
      <c r="G8" s="151">
        <f>SUM(G9:G10)</f>
        <v>37875</v>
      </c>
      <c r="H8" s="149">
        <f>SUM(H9:H10)</f>
        <v>33370</v>
      </c>
    </row>
    <row r="9" spans="1:8" ht="19.5" customHeight="1">
      <c r="A9" s="53" t="s">
        <v>2689</v>
      </c>
      <c r="B9" s="55" t="s">
        <v>1015</v>
      </c>
      <c r="C9" s="151">
        <f>SUM(C10:C15)</f>
        <v>0</v>
      </c>
      <c r="D9" s="149">
        <f>SUM(D10:D15)</f>
        <v>0</v>
      </c>
      <c r="E9" s="53" t="s">
        <v>2766</v>
      </c>
      <c r="F9" s="55" t="s">
        <v>1016</v>
      </c>
      <c r="G9" s="152">
        <v>37825</v>
      </c>
      <c r="H9" s="153">
        <v>33370</v>
      </c>
    </row>
    <row r="10" spans="1:8" ht="19.5" customHeight="1">
      <c r="A10" s="53" t="s">
        <v>2690</v>
      </c>
      <c r="B10" s="30" t="s">
        <v>1017</v>
      </c>
      <c r="C10" s="152"/>
      <c r="D10" s="153"/>
      <c r="E10" s="53" t="s">
        <v>2767</v>
      </c>
      <c r="F10" s="55" t="s">
        <v>1018</v>
      </c>
      <c r="G10" s="152">
        <v>50</v>
      </c>
      <c r="H10" s="153"/>
    </row>
    <row r="11" spans="1:8" ht="19.5" customHeight="1">
      <c r="A11" s="53" t="s">
        <v>2691</v>
      </c>
      <c r="B11" s="30" t="s">
        <v>1019</v>
      </c>
      <c r="C11" s="152"/>
      <c r="D11" s="153"/>
      <c r="E11" s="53"/>
      <c r="F11" s="55"/>
      <c r="G11" s="152"/>
      <c r="H11" s="153"/>
    </row>
    <row r="12" spans="1:8" ht="13.5">
      <c r="A12" s="53" t="s">
        <v>2692</v>
      </c>
      <c r="B12" s="30" t="s">
        <v>1020</v>
      </c>
      <c r="C12" s="152"/>
      <c r="D12" s="153"/>
      <c r="E12" s="53"/>
      <c r="F12" s="55" t="s">
        <v>3096</v>
      </c>
      <c r="G12" s="152"/>
      <c r="H12" s="153"/>
    </row>
    <row r="13" spans="1:8" ht="19.5" customHeight="1">
      <c r="A13" s="53" t="s">
        <v>2693</v>
      </c>
      <c r="B13" s="30" t="s">
        <v>1021</v>
      </c>
      <c r="C13" s="152"/>
      <c r="D13" s="153"/>
      <c r="E13" s="53"/>
      <c r="F13" s="55" t="s">
        <v>3096</v>
      </c>
      <c r="G13" s="152"/>
      <c r="H13" s="153"/>
    </row>
    <row r="14" spans="1:8" ht="19.5" customHeight="1">
      <c r="A14" s="53" t="s">
        <v>2694</v>
      </c>
      <c r="B14" s="30" t="s">
        <v>1022</v>
      </c>
      <c r="C14" s="152"/>
      <c r="D14" s="153"/>
      <c r="E14" s="53"/>
      <c r="F14" s="55" t="s">
        <v>3096</v>
      </c>
      <c r="G14" s="152"/>
      <c r="H14" s="153"/>
    </row>
    <row r="15" spans="1:8" ht="19.5" customHeight="1">
      <c r="A15" s="53" t="s">
        <v>2695</v>
      </c>
      <c r="B15" s="30" t="s">
        <v>1023</v>
      </c>
      <c r="C15" s="152"/>
      <c r="D15" s="153"/>
      <c r="E15" s="53"/>
      <c r="F15" s="55" t="s">
        <v>3096</v>
      </c>
      <c r="G15" s="152"/>
      <c r="H15" s="153"/>
    </row>
    <row r="16" spans="1:8" ht="19.5" customHeight="1">
      <c r="A16" s="53" t="s">
        <v>2696</v>
      </c>
      <c r="B16" s="30" t="s">
        <v>1024</v>
      </c>
      <c r="C16" s="151">
        <f>SUM(C17:C51)</f>
        <v>0</v>
      </c>
      <c r="D16" s="149">
        <f>SUM(D17:D51)</f>
        <v>0</v>
      </c>
      <c r="E16" s="53"/>
      <c r="F16" s="55" t="s">
        <v>3096</v>
      </c>
      <c r="G16" s="152"/>
      <c r="H16" s="153"/>
    </row>
    <row r="17" spans="1:8" ht="19.5" customHeight="1">
      <c r="A17" s="53" t="s">
        <v>2697</v>
      </c>
      <c r="B17" s="30" t="s">
        <v>1025</v>
      </c>
      <c r="C17" s="152"/>
      <c r="D17" s="153"/>
      <c r="E17" s="53"/>
      <c r="F17" s="55" t="s">
        <v>3096</v>
      </c>
      <c r="G17" s="152"/>
      <c r="H17" s="153"/>
    </row>
    <row r="18" spans="1:8" ht="19.5" customHeight="1">
      <c r="A18" s="53" t="s">
        <v>2698</v>
      </c>
      <c r="B18" s="56" t="s">
        <v>1026</v>
      </c>
      <c r="C18" s="154"/>
      <c r="D18" s="153"/>
      <c r="E18" s="53"/>
      <c r="F18" s="55" t="s">
        <v>3096</v>
      </c>
      <c r="G18" s="152"/>
      <c r="H18" s="153"/>
    </row>
    <row r="19" spans="1:8" ht="19.5" customHeight="1">
      <c r="A19" s="53" t="s">
        <v>2699</v>
      </c>
      <c r="B19" s="57" t="s">
        <v>1027</v>
      </c>
      <c r="C19" s="155"/>
      <c r="D19" s="153"/>
      <c r="E19" s="53"/>
      <c r="F19" s="55" t="s">
        <v>3096</v>
      </c>
      <c r="G19" s="152"/>
      <c r="H19" s="153"/>
    </row>
    <row r="20" spans="1:8" ht="19.5" customHeight="1">
      <c r="A20" s="53" t="s">
        <v>2700</v>
      </c>
      <c r="B20" s="57" t="s">
        <v>1028</v>
      </c>
      <c r="C20" s="155"/>
      <c r="D20" s="153"/>
      <c r="E20" s="53"/>
      <c r="F20" s="55" t="s">
        <v>3096</v>
      </c>
      <c r="G20" s="152"/>
      <c r="H20" s="153"/>
    </row>
    <row r="21" spans="1:8" ht="19.5" customHeight="1">
      <c r="A21" s="53" t="s">
        <v>2701</v>
      </c>
      <c r="B21" s="57" t="s">
        <v>1029</v>
      </c>
      <c r="C21" s="155"/>
      <c r="D21" s="153"/>
      <c r="E21" s="53"/>
      <c r="F21" s="55" t="s">
        <v>3096</v>
      </c>
      <c r="G21" s="152"/>
      <c r="H21" s="153"/>
    </row>
    <row r="22" spans="1:8" ht="19.5" customHeight="1">
      <c r="A22" s="53" t="s">
        <v>2702</v>
      </c>
      <c r="B22" s="57" t="s">
        <v>1030</v>
      </c>
      <c r="C22" s="155"/>
      <c r="D22" s="153"/>
      <c r="E22" s="53"/>
      <c r="F22" s="55" t="s">
        <v>3096</v>
      </c>
      <c r="G22" s="152"/>
      <c r="H22" s="153"/>
    </row>
    <row r="23" spans="1:8" ht="19.5" customHeight="1">
      <c r="A23" s="53" t="s">
        <v>2703</v>
      </c>
      <c r="B23" s="57" t="s">
        <v>1031</v>
      </c>
      <c r="C23" s="155"/>
      <c r="D23" s="153"/>
      <c r="E23" s="53"/>
      <c r="F23" s="57" t="s">
        <v>3096</v>
      </c>
      <c r="G23" s="155"/>
      <c r="H23" s="153"/>
    </row>
    <row r="24" spans="1:8" ht="19.5" customHeight="1">
      <c r="A24" s="53" t="s">
        <v>2704</v>
      </c>
      <c r="B24" s="57" t="s">
        <v>1032</v>
      </c>
      <c r="C24" s="155"/>
      <c r="D24" s="153"/>
      <c r="E24" s="53"/>
      <c r="F24" s="57" t="s">
        <v>3096</v>
      </c>
      <c r="G24" s="155"/>
      <c r="H24" s="153"/>
    </row>
    <row r="25" spans="1:8" ht="19.5" customHeight="1">
      <c r="A25" s="53" t="s">
        <v>2705</v>
      </c>
      <c r="B25" s="57" t="s">
        <v>1033</v>
      </c>
      <c r="C25" s="155"/>
      <c r="D25" s="153"/>
      <c r="E25" s="53"/>
      <c r="F25" s="56" t="s">
        <v>3096</v>
      </c>
      <c r="G25" s="154"/>
      <c r="H25" s="153"/>
    </row>
    <row r="26" spans="1:8" ht="19.5" customHeight="1">
      <c r="A26" s="53" t="s">
        <v>2706</v>
      </c>
      <c r="B26" s="57" t="s">
        <v>1034</v>
      </c>
      <c r="C26" s="155"/>
      <c r="D26" s="153"/>
      <c r="E26" s="53"/>
      <c r="F26" s="57" t="s">
        <v>3096</v>
      </c>
      <c r="G26" s="155"/>
      <c r="H26" s="153"/>
    </row>
    <row r="27" spans="1:8" ht="19.5" customHeight="1">
      <c r="A27" s="53" t="s">
        <v>2707</v>
      </c>
      <c r="B27" s="57" t="s">
        <v>1035</v>
      </c>
      <c r="C27" s="155"/>
      <c r="D27" s="153"/>
      <c r="E27" s="53"/>
      <c r="F27" s="57" t="s">
        <v>3096</v>
      </c>
      <c r="G27" s="155"/>
      <c r="H27" s="153"/>
    </row>
    <row r="28" spans="1:8" ht="19.5" customHeight="1">
      <c r="A28" s="53" t="s">
        <v>2708</v>
      </c>
      <c r="B28" s="57" t="s">
        <v>1036</v>
      </c>
      <c r="C28" s="155"/>
      <c r="D28" s="153"/>
      <c r="E28" s="53"/>
      <c r="F28" s="57" t="s">
        <v>3096</v>
      </c>
      <c r="G28" s="155"/>
      <c r="H28" s="153"/>
    </row>
    <row r="29" spans="1:8" ht="19.5" customHeight="1">
      <c r="A29" s="53" t="s">
        <v>2709</v>
      </c>
      <c r="B29" s="57" t="s">
        <v>1037</v>
      </c>
      <c r="C29" s="155"/>
      <c r="D29" s="153"/>
      <c r="E29" s="53"/>
      <c r="F29" s="57" t="s">
        <v>3096</v>
      </c>
      <c r="G29" s="155"/>
      <c r="H29" s="153"/>
    </row>
    <row r="30" spans="1:8" ht="19.5" customHeight="1">
      <c r="A30" s="53" t="s">
        <v>2710</v>
      </c>
      <c r="B30" s="36" t="s">
        <v>1038</v>
      </c>
      <c r="C30" s="156"/>
      <c r="D30" s="153"/>
      <c r="E30" s="53"/>
      <c r="F30" s="57" t="s">
        <v>3096</v>
      </c>
      <c r="G30" s="155"/>
      <c r="H30" s="153"/>
    </row>
    <row r="31" spans="1:8" ht="19.5" customHeight="1">
      <c r="A31" s="53" t="s">
        <v>2711</v>
      </c>
      <c r="B31" s="36" t="s">
        <v>1039</v>
      </c>
      <c r="C31" s="156"/>
      <c r="D31" s="153"/>
      <c r="E31" s="53"/>
      <c r="F31" s="57" t="s">
        <v>3096</v>
      </c>
      <c r="G31" s="155"/>
      <c r="H31" s="153"/>
    </row>
    <row r="32" spans="1:8" ht="19.5" customHeight="1">
      <c r="A32" s="53" t="s">
        <v>2712</v>
      </c>
      <c r="B32" s="36" t="s">
        <v>1040</v>
      </c>
      <c r="C32" s="156"/>
      <c r="D32" s="153"/>
      <c r="E32" s="53"/>
      <c r="F32" s="57" t="s">
        <v>3096</v>
      </c>
      <c r="G32" s="155"/>
      <c r="H32" s="153"/>
    </row>
    <row r="33" spans="1:8" ht="19.5" customHeight="1">
      <c r="A33" s="53" t="s">
        <v>2713</v>
      </c>
      <c r="B33" s="36" t="s">
        <v>1041</v>
      </c>
      <c r="C33" s="156"/>
      <c r="D33" s="153"/>
      <c r="E33" s="53"/>
      <c r="F33" s="57" t="s">
        <v>3096</v>
      </c>
      <c r="G33" s="155"/>
      <c r="H33" s="153"/>
    </row>
    <row r="34" spans="1:8" ht="19.5" customHeight="1">
      <c r="A34" s="53" t="s">
        <v>2714</v>
      </c>
      <c r="B34" s="36" t="s">
        <v>1042</v>
      </c>
      <c r="C34" s="156"/>
      <c r="D34" s="153"/>
      <c r="E34" s="53"/>
      <c r="F34" s="55" t="s">
        <v>3096</v>
      </c>
      <c r="G34" s="152"/>
      <c r="H34" s="153"/>
    </row>
    <row r="35" spans="1:8" ht="19.5" customHeight="1">
      <c r="A35" s="53" t="s">
        <v>2715</v>
      </c>
      <c r="B35" s="36" t="s">
        <v>1043</v>
      </c>
      <c r="C35" s="156"/>
      <c r="D35" s="153"/>
      <c r="E35" s="53"/>
      <c r="F35" s="55" t="s">
        <v>3096</v>
      </c>
      <c r="G35" s="152"/>
      <c r="H35" s="153"/>
    </row>
    <row r="36" spans="1:8" ht="19.5" customHeight="1">
      <c r="A36" s="53" t="s">
        <v>2716</v>
      </c>
      <c r="B36" s="36" t="s">
        <v>1044</v>
      </c>
      <c r="C36" s="156"/>
      <c r="D36" s="153"/>
      <c r="E36" s="53"/>
      <c r="F36" s="55" t="s">
        <v>3096</v>
      </c>
      <c r="G36" s="152"/>
      <c r="H36" s="153"/>
    </row>
    <row r="37" spans="1:8" ht="19.5" customHeight="1">
      <c r="A37" s="53" t="s">
        <v>2717</v>
      </c>
      <c r="B37" s="36" t="s">
        <v>1045</v>
      </c>
      <c r="C37" s="156"/>
      <c r="D37" s="153"/>
      <c r="E37" s="53"/>
      <c r="F37" s="55" t="s">
        <v>3096</v>
      </c>
      <c r="G37" s="152"/>
      <c r="H37" s="153"/>
    </row>
    <row r="38" spans="1:8" ht="19.5" customHeight="1">
      <c r="A38" s="53" t="s">
        <v>2718</v>
      </c>
      <c r="B38" s="36" t="s">
        <v>1046</v>
      </c>
      <c r="C38" s="156"/>
      <c r="D38" s="153"/>
      <c r="E38" s="53"/>
      <c r="F38" s="55" t="s">
        <v>3096</v>
      </c>
      <c r="G38" s="152"/>
      <c r="H38" s="153"/>
    </row>
    <row r="39" spans="1:8" ht="19.5" customHeight="1">
      <c r="A39" s="53" t="s">
        <v>2719</v>
      </c>
      <c r="B39" s="36" t="s">
        <v>1047</v>
      </c>
      <c r="C39" s="156"/>
      <c r="D39" s="153"/>
      <c r="E39" s="53"/>
      <c r="F39" s="55" t="s">
        <v>3096</v>
      </c>
      <c r="G39" s="152"/>
      <c r="H39" s="153"/>
    </row>
    <row r="40" spans="1:8" ht="19.5" customHeight="1">
      <c r="A40" s="53" t="s">
        <v>2720</v>
      </c>
      <c r="B40" s="36" t="s">
        <v>1048</v>
      </c>
      <c r="C40" s="156"/>
      <c r="D40" s="153"/>
      <c r="E40" s="53"/>
      <c r="F40" s="55" t="s">
        <v>3096</v>
      </c>
      <c r="G40" s="152"/>
      <c r="H40" s="153"/>
    </row>
    <row r="41" spans="1:8" ht="19.5" customHeight="1">
      <c r="A41" s="53" t="s">
        <v>2721</v>
      </c>
      <c r="B41" s="36" t="s">
        <v>1049</v>
      </c>
      <c r="C41" s="156"/>
      <c r="D41" s="153"/>
      <c r="E41" s="53"/>
      <c r="F41" s="55" t="s">
        <v>3096</v>
      </c>
      <c r="G41" s="152"/>
      <c r="H41" s="153"/>
    </row>
    <row r="42" spans="1:8" ht="19.5" customHeight="1">
      <c r="A42" s="53" t="s">
        <v>2722</v>
      </c>
      <c r="B42" s="36" t="s">
        <v>1050</v>
      </c>
      <c r="C42" s="156"/>
      <c r="D42" s="153"/>
      <c r="E42" s="53"/>
      <c r="F42" s="55" t="s">
        <v>3096</v>
      </c>
      <c r="G42" s="152"/>
      <c r="H42" s="153"/>
    </row>
    <row r="43" spans="1:8" ht="19.5" customHeight="1">
      <c r="A43" s="53" t="s">
        <v>2723</v>
      </c>
      <c r="B43" s="36" t="s">
        <v>1051</v>
      </c>
      <c r="C43" s="156"/>
      <c r="D43" s="153"/>
      <c r="E43" s="53"/>
      <c r="F43" s="55" t="s">
        <v>3096</v>
      </c>
      <c r="G43" s="152"/>
      <c r="H43" s="153"/>
    </row>
    <row r="44" spans="1:8" ht="19.5" customHeight="1">
      <c r="A44" s="53" t="s">
        <v>2724</v>
      </c>
      <c r="B44" s="36" t="s">
        <v>1052</v>
      </c>
      <c r="C44" s="156"/>
      <c r="D44" s="153"/>
      <c r="E44" s="53"/>
      <c r="F44" s="55" t="s">
        <v>3096</v>
      </c>
      <c r="G44" s="152"/>
      <c r="H44" s="153"/>
    </row>
    <row r="45" spans="1:8" ht="19.5" customHeight="1">
      <c r="A45" s="53" t="s">
        <v>2725</v>
      </c>
      <c r="B45" s="36" t="s">
        <v>1053</v>
      </c>
      <c r="C45" s="156"/>
      <c r="D45" s="153"/>
      <c r="E45" s="53"/>
      <c r="F45" s="55" t="s">
        <v>3096</v>
      </c>
      <c r="G45" s="152"/>
      <c r="H45" s="153"/>
    </row>
    <row r="46" spans="1:8" ht="19.5" customHeight="1">
      <c r="A46" s="53" t="s">
        <v>2726</v>
      </c>
      <c r="B46" s="36" t="s">
        <v>1054</v>
      </c>
      <c r="C46" s="156"/>
      <c r="D46" s="153"/>
      <c r="E46" s="53"/>
      <c r="F46" s="55" t="s">
        <v>3096</v>
      </c>
      <c r="G46" s="152"/>
      <c r="H46" s="153"/>
    </row>
    <row r="47" spans="1:8" ht="19.5" customHeight="1">
      <c r="A47" s="53" t="s">
        <v>2727</v>
      </c>
      <c r="B47" s="36" t="s">
        <v>1055</v>
      </c>
      <c r="C47" s="156"/>
      <c r="D47" s="153"/>
      <c r="E47" s="53"/>
      <c r="F47" s="55" t="s">
        <v>3096</v>
      </c>
      <c r="G47" s="152"/>
      <c r="H47" s="153"/>
    </row>
    <row r="48" spans="1:8" ht="19.5" customHeight="1">
      <c r="A48" s="53" t="s">
        <v>2728</v>
      </c>
      <c r="B48" s="36" t="s">
        <v>1056</v>
      </c>
      <c r="C48" s="156"/>
      <c r="D48" s="153"/>
      <c r="E48" s="53"/>
      <c r="F48" s="57" t="s">
        <v>3096</v>
      </c>
      <c r="G48" s="155"/>
      <c r="H48" s="153"/>
    </row>
    <row r="49" spans="1:8" ht="19.5" customHeight="1">
      <c r="A49" s="53" t="s">
        <v>2729</v>
      </c>
      <c r="B49" s="36" t="s">
        <v>1057</v>
      </c>
      <c r="C49" s="156"/>
      <c r="D49" s="153"/>
      <c r="E49" s="53"/>
      <c r="F49" s="57"/>
      <c r="G49" s="155"/>
      <c r="H49" s="153"/>
    </row>
    <row r="50" spans="1:8" ht="19.5" customHeight="1">
      <c r="A50" s="53" t="s">
        <v>2730</v>
      </c>
      <c r="B50" s="36" t="s">
        <v>1058</v>
      </c>
      <c r="C50" s="156"/>
      <c r="D50" s="153"/>
      <c r="E50" s="53"/>
      <c r="F50" s="57" t="s">
        <v>3096</v>
      </c>
      <c r="G50" s="155"/>
      <c r="H50" s="153"/>
    </row>
    <row r="51" spans="1:8" ht="19.5" customHeight="1">
      <c r="A51" s="53" t="s">
        <v>2731</v>
      </c>
      <c r="B51" s="57" t="s">
        <v>1059</v>
      </c>
      <c r="C51" s="155"/>
      <c r="D51" s="153"/>
      <c r="E51" s="53"/>
      <c r="F51" s="57" t="s">
        <v>3096</v>
      </c>
      <c r="G51" s="155"/>
      <c r="H51" s="153"/>
    </row>
    <row r="52" spans="1:8" ht="19.5" customHeight="1">
      <c r="A52" s="53" t="s">
        <v>2732</v>
      </c>
      <c r="B52" s="57" t="s">
        <v>1060</v>
      </c>
      <c r="C52" s="149">
        <f>SUM(C53:C73)</f>
        <v>0</v>
      </c>
      <c r="D52" s="149">
        <f>SUM(D53:D73)</f>
        <v>0</v>
      </c>
      <c r="E52" s="53"/>
      <c r="F52" s="57" t="s">
        <v>3096</v>
      </c>
      <c r="G52" s="155"/>
      <c r="H52" s="153"/>
    </row>
    <row r="53" spans="1:8" ht="19.5" customHeight="1">
      <c r="A53" s="53" t="s">
        <v>2733</v>
      </c>
      <c r="B53" s="57" t="s">
        <v>1061</v>
      </c>
      <c r="C53" s="157"/>
      <c r="D53" s="153"/>
      <c r="E53" s="53"/>
      <c r="F53" s="57" t="s">
        <v>3096</v>
      </c>
      <c r="G53" s="155"/>
      <c r="H53" s="153"/>
    </row>
    <row r="54" spans="1:8" ht="19.5" customHeight="1">
      <c r="A54" s="53" t="s">
        <v>2734</v>
      </c>
      <c r="B54" s="57" t="s">
        <v>1062</v>
      </c>
      <c r="C54" s="157"/>
      <c r="D54" s="153"/>
      <c r="E54" s="53"/>
      <c r="F54" s="57"/>
      <c r="G54" s="155"/>
      <c r="H54" s="153"/>
    </row>
    <row r="55" spans="1:8" ht="19.5" customHeight="1">
      <c r="A55" s="53" t="s">
        <v>2735</v>
      </c>
      <c r="B55" s="57" t="s">
        <v>1063</v>
      </c>
      <c r="C55" s="152"/>
      <c r="D55" s="153"/>
      <c r="E55" s="53"/>
      <c r="F55" s="57"/>
      <c r="G55" s="155"/>
      <c r="H55" s="153"/>
    </row>
    <row r="56" spans="1:8" ht="19.5" customHeight="1">
      <c r="A56" s="53" t="s">
        <v>2736</v>
      </c>
      <c r="B56" s="57" t="s">
        <v>1064</v>
      </c>
      <c r="C56" s="152"/>
      <c r="D56" s="153"/>
      <c r="E56" s="53"/>
      <c r="F56" s="57"/>
      <c r="G56" s="152"/>
      <c r="H56" s="153"/>
    </row>
    <row r="57" spans="1:8" ht="19.5" customHeight="1">
      <c r="A57" s="53" t="s">
        <v>2737</v>
      </c>
      <c r="B57" s="57" t="s">
        <v>1065</v>
      </c>
      <c r="C57" s="153"/>
      <c r="D57" s="153"/>
      <c r="E57" s="53"/>
      <c r="F57" s="57"/>
      <c r="G57" s="152"/>
      <c r="H57" s="153"/>
    </row>
    <row r="58" spans="1:8" ht="19.5" customHeight="1">
      <c r="A58" s="53" t="s">
        <v>2738</v>
      </c>
      <c r="B58" s="57" t="s">
        <v>1066</v>
      </c>
      <c r="C58" s="152"/>
      <c r="D58" s="153"/>
      <c r="E58" s="53"/>
      <c r="F58" s="57"/>
      <c r="G58" s="152"/>
      <c r="H58" s="153"/>
    </row>
    <row r="59" spans="1:8" ht="19.5" customHeight="1">
      <c r="A59" s="53" t="s">
        <v>2739</v>
      </c>
      <c r="B59" s="57" t="s">
        <v>1067</v>
      </c>
      <c r="C59" s="152"/>
      <c r="D59" s="153"/>
      <c r="E59" s="53"/>
      <c r="F59" s="57"/>
      <c r="G59" s="152"/>
      <c r="H59" s="153"/>
    </row>
    <row r="60" spans="1:8" ht="19.5" customHeight="1">
      <c r="A60" s="53" t="s">
        <v>2740</v>
      </c>
      <c r="B60" s="57" t="s">
        <v>1068</v>
      </c>
      <c r="C60" s="152"/>
      <c r="D60" s="153"/>
      <c r="E60" s="53"/>
      <c r="F60" s="57"/>
      <c r="G60" s="158"/>
      <c r="H60" s="159"/>
    </row>
    <row r="61" spans="1:8" s="47" customFormat="1" ht="19.5" customHeight="1">
      <c r="A61" s="59" t="s">
        <v>2741</v>
      </c>
      <c r="B61" s="57" t="s">
        <v>1069</v>
      </c>
      <c r="C61" s="158"/>
      <c r="D61" s="159"/>
      <c r="E61" s="59"/>
      <c r="F61" s="57"/>
      <c r="G61" s="158"/>
      <c r="H61" s="159"/>
    </row>
    <row r="62" spans="1:8" ht="19.5" customHeight="1">
      <c r="A62" s="53" t="s">
        <v>2742</v>
      </c>
      <c r="B62" s="57" t="s">
        <v>1070</v>
      </c>
      <c r="C62" s="152"/>
      <c r="D62" s="153"/>
      <c r="E62" s="53"/>
      <c r="F62" s="57"/>
      <c r="G62" s="152"/>
      <c r="H62" s="153"/>
    </row>
    <row r="63" spans="1:8" ht="19.5" customHeight="1">
      <c r="A63" s="53" t="s">
        <v>2743</v>
      </c>
      <c r="B63" s="57" t="s">
        <v>1071</v>
      </c>
      <c r="C63" s="152"/>
      <c r="D63" s="153"/>
      <c r="E63" s="53"/>
      <c r="F63" s="57"/>
      <c r="G63" s="152"/>
      <c r="H63" s="153"/>
    </row>
    <row r="64" spans="1:8" ht="19.5" customHeight="1">
      <c r="A64" s="53" t="s">
        <v>2744</v>
      </c>
      <c r="B64" s="57" t="s">
        <v>1072</v>
      </c>
      <c r="C64" s="152"/>
      <c r="D64" s="153"/>
      <c r="E64" s="53"/>
      <c r="F64" s="57"/>
      <c r="G64" s="152"/>
      <c r="H64" s="153"/>
    </row>
    <row r="65" spans="1:8" ht="19.5" customHeight="1">
      <c r="A65" s="53" t="s">
        <v>2745</v>
      </c>
      <c r="B65" s="57" t="s">
        <v>1073</v>
      </c>
      <c r="C65" s="152"/>
      <c r="D65" s="153"/>
      <c r="E65" s="53"/>
      <c r="F65" s="57"/>
      <c r="G65" s="152"/>
      <c r="H65" s="153"/>
    </row>
    <row r="66" spans="1:8" ht="19.5" customHeight="1">
      <c r="A66" s="53" t="s">
        <v>2746</v>
      </c>
      <c r="B66" s="57" t="s">
        <v>1074</v>
      </c>
      <c r="C66" s="152"/>
      <c r="D66" s="153"/>
      <c r="E66" s="53"/>
      <c r="F66" s="57"/>
      <c r="G66" s="152"/>
      <c r="H66" s="153"/>
    </row>
    <row r="67" spans="1:8" ht="19.5" customHeight="1">
      <c r="A67" s="53" t="s">
        <v>2747</v>
      </c>
      <c r="B67" s="57" t="s">
        <v>1075</v>
      </c>
      <c r="C67" s="152"/>
      <c r="D67" s="153"/>
      <c r="E67" s="53"/>
      <c r="F67" s="57"/>
      <c r="G67" s="152"/>
      <c r="H67" s="153"/>
    </row>
    <row r="68" spans="1:8" ht="19.5" customHeight="1">
      <c r="A68" s="53" t="s">
        <v>2748</v>
      </c>
      <c r="B68" s="57" t="s">
        <v>1076</v>
      </c>
      <c r="C68" s="152"/>
      <c r="D68" s="153"/>
      <c r="E68" s="53"/>
      <c r="F68" s="57"/>
      <c r="G68" s="152"/>
      <c r="H68" s="153"/>
    </row>
    <row r="69" spans="1:8" ht="19.5" customHeight="1">
      <c r="A69" s="53" t="s">
        <v>2749</v>
      </c>
      <c r="B69" s="57" t="s">
        <v>1077</v>
      </c>
      <c r="C69" s="152"/>
      <c r="D69" s="153"/>
      <c r="E69" s="53"/>
      <c r="F69" s="57"/>
      <c r="G69" s="152"/>
      <c r="H69" s="153"/>
    </row>
    <row r="70" spans="1:8" ht="19.5" customHeight="1">
      <c r="A70" s="53" t="s">
        <v>2750</v>
      </c>
      <c r="B70" s="57" t="s">
        <v>1078</v>
      </c>
      <c r="C70" s="152"/>
      <c r="D70" s="153"/>
      <c r="E70" s="53"/>
      <c r="F70" s="57"/>
      <c r="G70" s="152"/>
      <c r="H70" s="153"/>
    </row>
    <row r="71" spans="1:8" ht="19.5" customHeight="1">
      <c r="A71" s="53" t="s">
        <v>2751</v>
      </c>
      <c r="B71" s="57" t="s">
        <v>1079</v>
      </c>
      <c r="C71" s="152"/>
      <c r="D71" s="153"/>
      <c r="E71" s="53"/>
      <c r="F71" s="57"/>
      <c r="G71" s="152"/>
      <c r="H71" s="153"/>
    </row>
    <row r="72" spans="1:8" ht="19.5" customHeight="1">
      <c r="A72" s="53" t="s">
        <v>2752</v>
      </c>
      <c r="B72" s="57" t="s">
        <v>1080</v>
      </c>
      <c r="C72" s="152"/>
      <c r="D72" s="153"/>
      <c r="E72" s="53"/>
      <c r="F72" s="57"/>
      <c r="G72" s="152"/>
      <c r="H72" s="153"/>
    </row>
    <row r="73" spans="1:8" ht="19.5" customHeight="1">
      <c r="A73" s="53" t="s">
        <v>2753</v>
      </c>
      <c r="B73" s="58" t="s">
        <v>1081</v>
      </c>
      <c r="C73" s="152"/>
      <c r="D73" s="153"/>
      <c r="E73" s="53"/>
      <c r="F73" s="57"/>
      <c r="G73" s="152"/>
      <c r="H73" s="153"/>
    </row>
    <row r="74" spans="1:8" ht="19.5" customHeight="1">
      <c r="A74" s="53"/>
      <c r="B74" s="58"/>
      <c r="C74" s="152"/>
      <c r="D74" s="153"/>
      <c r="E74" s="53"/>
      <c r="F74" s="57"/>
      <c r="G74" s="152"/>
      <c r="H74" s="153"/>
    </row>
    <row r="75" spans="1:8" ht="19.5" customHeight="1">
      <c r="A75" s="53"/>
      <c r="B75" s="58"/>
      <c r="C75" s="160"/>
      <c r="D75" s="153"/>
      <c r="E75" s="53"/>
      <c r="F75" s="57"/>
      <c r="G75" s="160"/>
      <c r="H75" s="153"/>
    </row>
    <row r="76" spans="1:8" ht="19.5" customHeight="1">
      <c r="A76" s="53" t="s">
        <v>2754</v>
      </c>
      <c r="B76" s="30" t="s">
        <v>1082</v>
      </c>
      <c r="C76" s="153">
        <v>15932</v>
      </c>
      <c r="D76" s="153">
        <v>15932</v>
      </c>
      <c r="E76" s="53"/>
      <c r="F76" s="57" t="s">
        <v>3096</v>
      </c>
      <c r="G76" s="153"/>
      <c r="H76" s="153"/>
    </row>
    <row r="77" spans="1:8" ht="19.5" customHeight="1">
      <c r="A77" s="53" t="s">
        <v>2755</v>
      </c>
      <c r="B77" s="30" t="s">
        <v>1083</v>
      </c>
      <c r="C77" s="149">
        <f>SUM(C78:C80)</f>
        <v>0</v>
      </c>
      <c r="D77" s="149">
        <f>SUM(D78:D80)</f>
        <v>0</v>
      </c>
      <c r="E77" s="53" t="s">
        <v>2768</v>
      </c>
      <c r="F77" s="55" t="s">
        <v>1084</v>
      </c>
      <c r="G77" s="152"/>
      <c r="H77" s="153"/>
    </row>
    <row r="78" spans="1:8" ht="19.5" customHeight="1">
      <c r="A78" s="53" t="s">
        <v>2756</v>
      </c>
      <c r="B78" s="30" t="s">
        <v>1085</v>
      </c>
      <c r="C78" s="152"/>
      <c r="D78" s="153"/>
      <c r="E78" s="53" t="s">
        <v>2769</v>
      </c>
      <c r="F78" s="55" t="s">
        <v>1086</v>
      </c>
      <c r="G78" s="152">
        <v>17021</v>
      </c>
      <c r="H78" s="153"/>
    </row>
    <row r="79" spans="1:8" ht="19.5" customHeight="1">
      <c r="A79" s="53" t="s">
        <v>2757</v>
      </c>
      <c r="B79" s="30" t="s">
        <v>1087</v>
      </c>
      <c r="C79" s="153"/>
      <c r="D79" s="153"/>
      <c r="E79" s="53" t="s">
        <v>2770</v>
      </c>
      <c r="F79" s="62" t="s">
        <v>1088</v>
      </c>
      <c r="G79" s="152"/>
      <c r="H79" s="153"/>
    </row>
    <row r="80" spans="1:8" ht="19.5" customHeight="1">
      <c r="A80" s="53" t="s">
        <v>2758</v>
      </c>
      <c r="B80" s="30" t="s">
        <v>1089</v>
      </c>
      <c r="C80" s="153"/>
      <c r="D80" s="153"/>
      <c r="E80" s="53" t="s">
        <v>2771</v>
      </c>
      <c r="F80" s="62" t="s">
        <v>1090</v>
      </c>
      <c r="G80" s="153"/>
      <c r="H80" s="153"/>
    </row>
    <row r="81" spans="1:8" ht="19.5" customHeight="1">
      <c r="A81" s="53" t="s">
        <v>2759</v>
      </c>
      <c r="B81" s="62" t="s">
        <v>1091</v>
      </c>
      <c r="C81" s="153"/>
      <c r="D81" s="153"/>
      <c r="E81" s="53" t="s">
        <v>2772</v>
      </c>
      <c r="F81" s="30" t="s">
        <v>1092</v>
      </c>
      <c r="G81" s="153"/>
      <c r="H81" s="153"/>
    </row>
    <row r="82" spans="1:8" ht="19.5" customHeight="1">
      <c r="A82" s="53" t="s">
        <v>2760</v>
      </c>
      <c r="B82" s="30" t="s">
        <v>1093</v>
      </c>
      <c r="C82" s="153"/>
      <c r="D82" s="153"/>
      <c r="E82" s="53" t="s">
        <v>2773</v>
      </c>
      <c r="F82" s="63" t="s">
        <v>1094</v>
      </c>
      <c r="G82" s="153"/>
      <c r="H82" s="153"/>
    </row>
    <row r="83" spans="1:8" ht="19.5" customHeight="1">
      <c r="A83" s="53" t="s">
        <v>2761</v>
      </c>
      <c r="B83" s="30" t="s">
        <v>1095</v>
      </c>
      <c r="C83" s="153"/>
      <c r="D83" s="153"/>
      <c r="E83" s="53" t="s">
        <v>2774</v>
      </c>
      <c r="F83" s="63" t="s">
        <v>1096</v>
      </c>
      <c r="G83" s="153"/>
      <c r="H83" s="153"/>
    </row>
    <row r="84" spans="1:8" ht="19.5" customHeight="1">
      <c r="A84" s="53" t="s">
        <v>2762</v>
      </c>
      <c r="B84" s="30" t="s">
        <v>1097</v>
      </c>
      <c r="C84" s="153"/>
      <c r="D84" s="153"/>
      <c r="E84" s="53"/>
      <c r="F84" s="30"/>
      <c r="G84" s="153"/>
      <c r="H84" s="153"/>
    </row>
    <row r="85" spans="1:8" ht="19.5" customHeight="1">
      <c r="A85" s="53"/>
      <c r="B85" s="30"/>
      <c r="C85" s="153"/>
      <c r="D85" s="153"/>
      <c r="E85" s="53"/>
      <c r="F85" s="30"/>
      <c r="G85" s="153"/>
      <c r="H85" s="153"/>
    </row>
    <row r="86" spans="1:8" ht="19.5" customHeight="1">
      <c r="A86" s="53"/>
      <c r="B86" s="30"/>
      <c r="C86" s="153"/>
      <c r="D86" s="153"/>
      <c r="E86" s="53"/>
      <c r="F86" s="30"/>
      <c r="G86" s="153"/>
      <c r="H86" s="153"/>
    </row>
    <row r="87" spans="1:8" ht="19.5" customHeight="1">
      <c r="A87" s="53"/>
      <c r="B87" s="30"/>
      <c r="C87" s="153"/>
      <c r="D87" s="153"/>
      <c r="E87" s="53"/>
      <c r="F87" s="30" t="s">
        <v>3096</v>
      </c>
      <c r="G87" s="153"/>
      <c r="H87" s="153"/>
    </row>
    <row r="88" spans="1:8" ht="19.5" customHeight="1">
      <c r="A88" s="53"/>
      <c r="B88" s="30"/>
      <c r="C88" s="153"/>
      <c r="D88" s="153"/>
      <c r="E88" s="53"/>
      <c r="F88" s="30"/>
      <c r="G88" s="153"/>
      <c r="H88" s="153"/>
    </row>
    <row r="89" spans="1:8" ht="19.5" customHeight="1">
      <c r="A89" s="53"/>
      <c r="B89" s="30"/>
      <c r="C89" s="153"/>
      <c r="D89" s="153"/>
      <c r="E89" s="53"/>
      <c r="F89" s="30"/>
      <c r="G89" s="153"/>
      <c r="H89" s="153"/>
    </row>
    <row r="90" spans="1:8" ht="19.5" customHeight="1">
      <c r="A90" s="53"/>
      <c r="B90" s="61" t="s">
        <v>1098</v>
      </c>
      <c r="C90" s="149">
        <f>SUM(C6:C7)</f>
        <v>71868</v>
      </c>
      <c r="D90" s="149">
        <f>SUM(D6:D7)</f>
        <v>50394</v>
      </c>
      <c r="E90" s="53"/>
      <c r="F90" s="61" t="s">
        <v>1099</v>
      </c>
      <c r="G90" s="149">
        <f>SUM(G6:G7)</f>
        <v>71868</v>
      </c>
      <c r="H90" s="149">
        <f>SUM(H6:H7)</f>
        <v>43514</v>
      </c>
    </row>
    <row r="91" ht="13.5">
      <c r="F91" s="64"/>
    </row>
    <row r="92" spans="2:8" ht="13.5">
      <c r="B92" s="118">
        <f>IF(D78='表八'!I67,"","预算数从政府性基金调入和预算数政府性基金调出不等")</f>
      </c>
      <c r="C92" s="118">
        <f>IF(C81=0,"","此处不是市县所用科目")</f>
      </c>
      <c r="D92" s="118">
        <f>IF(D81=0,"","此处不是市县所用科目")</f>
      </c>
      <c r="F92" s="118" t="str">
        <f>IF(G78=D76,"","上年执行数年终结余和预算数上年结余不等")</f>
        <v>上年执行数年终结余和预算数上年结余不等</v>
      </c>
      <c r="G92" s="118">
        <f>IF(G80=0,"","此处不是市县所用科目")</f>
      </c>
      <c r="H92" s="118">
        <f>IF(H80=0,"","此处不是市县所用科目")</f>
      </c>
    </row>
    <row r="93" spans="2:7" ht="13.5">
      <c r="B93" s="118">
        <f>IF(C78='表八'!H67,"","上年执行数从政府性基金调入和上年执行数政府性基金调出不等")</f>
      </c>
      <c r="C93" s="118">
        <f>IF(D78='表九'!F262,"","预算数从政府性基金调入和预算数政府性基金调出不等")</f>
      </c>
      <c r="F93" s="118">
        <f>IF(C90=G90,"","上年执行数收支不等")</f>
      </c>
      <c r="G93" s="118" t="str">
        <f>IF(D90=H90,"","预算数收支不等")</f>
        <v>预算数收支不等</v>
      </c>
    </row>
    <row r="94" ht="13.5">
      <c r="F94" s="64"/>
    </row>
    <row r="95" ht="13.5">
      <c r="F95" s="64"/>
    </row>
    <row r="96" ht="13.5">
      <c r="F96" s="64"/>
    </row>
    <row r="97" ht="13.5">
      <c r="F97" s="64"/>
    </row>
    <row r="98" ht="13.5">
      <c r="F98" s="64"/>
    </row>
    <row r="99" ht="13.5">
      <c r="F99" s="64"/>
    </row>
    <row r="100" ht="13.5">
      <c r="F100" s="64"/>
    </row>
    <row r="101" ht="13.5">
      <c r="F101" s="64"/>
    </row>
    <row r="102" ht="13.5">
      <c r="F102" s="64"/>
    </row>
    <row r="103" ht="13.5">
      <c r="F103" s="64"/>
    </row>
    <row r="104" ht="13.5">
      <c r="F104" s="64"/>
    </row>
    <row r="105" ht="13.5">
      <c r="F105" s="64"/>
    </row>
    <row r="106" ht="13.5">
      <c r="F106" s="64"/>
    </row>
    <row r="107" ht="13.5">
      <c r="F107" s="64"/>
    </row>
    <row r="108" ht="13.5">
      <c r="F108" s="64"/>
    </row>
    <row r="109" ht="13.5">
      <c r="F109" s="64"/>
    </row>
    <row r="110" ht="13.5">
      <c r="F110" s="64"/>
    </row>
  </sheetData>
  <sheetProtection/>
  <protectedRanges>
    <protectedRange password="CC35" sqref="C30:C50" name="区域1"/>
  </protectedRanges>
  <mergeCells count="3">
    <mergeCell ref="B2:H2"/>
    <mergeCell ref="E4:H4"/>
    <mergeCell ref="A4:D4"/>
  </mergeCells>
  <printOptions horizontalCentered="1"/>
  <pageMargins left="0.47244094488189" right="0.47244094488189" top="0.590551181102362" bottom="0.47244094488189" header="0.31496062992126" footer="0.31496062992126"/>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K223"/>
  <sheetViews>
    <sheetView showGridLines="0" showZeros="0" zoomScalePageLayoutView="0" workbookViewId="0" topLeftCell="A1">
      <pane ySplit="5" topLeftCell="BM6" activePane="bottomLeft" state="frozen"/>
      <selection pane="topLeft" activeCell="A1" sqref="A1"/>
      <selection pane="bottomLeft" activeCell="E211" sqref="E211"/>
    </sheetView>
  </sheetViews>
  <sheetFormatPr defaultColWidth="9.00390625" defaultRowHeight="14.25"/>
  <cols>
    <col min="1" max="1" width="9.00390625" style="25" customWidth="1"/>
    <col min="2" max="2" width="33.875" style="25" bestFit="1" customWidth="1"/>
    <col min="3" max="3" width="15.50390625" style="25" customWidth="1"/>
    <col min="4" max="9" width="9.75390625" style="25" customWidth="1"/>
    <col min="10" max="16384" width="9.00390625" style="25" customWidth="1"/>
  </cols>
  <sheetData>
    <row r="1" ht="14.25">
      <c r="B1" s="26" t="s">
        <v>1100</v>
      </c>
    </row>
    <row r="2" spans="2:9" s="24" customFormat="1" ht="20.25">
      <c r="B2" s="181" t="s">
        <v>797</v>
      </c>
      <c r="C2" s="181"/>
      <c r="D2" s="181"/>
      <c r="E2" s="181"/>
      <c r="F2" s="181"/>
      <c r="G2" s="181"/>
      <c r="H2" s="181"/>
      <c r="I2" s="181"/>
    </row>
    <row r="3" ht="18" customHeight="1">
      <c r="I3" s="27" t="s">
        <v>3104</v>
      </c>
    </row>
    <row r="4" spans="1:11" s="2" customFormat="1" ht="31.5" customHeight="1">
      <c r="A4" s="189" t="s">
        <v>2805</v>
      </c>
      <c r="B4" s="189" t="s">
        <v>3105</v>
      </c>
      <c r="C4" s="189" t="s">
        <v>1101</v>
      </c>
      <c r="D4" s="190" t="s">
        <v>1102</v>
      </c>
      <c r="E4" s="190" t="s">
        <v>1103</v>
      </c>
      <c r="F4" s="192" t="s">
        <v>1104</v>
      </c>
      <c r="G4" s="192" t="s">
        <v>1105</v>
      </c>
      <c r="H4" s="190" t="s">
        <v>1106</v>
      </c>
      <c r="I4" s="190" t="s">
        <v>1107</v>
      </c>
      <c r="J4" s="193" t="s">
        <v>3091</v>
      </c>
      <c r="K4" s="194" t="s">
        <v>3090</v>
      </c>
    </row>
    <row r="5" spans="1:11" s="2" customFormat="1" ht="27" customHeight="1">
      <c r="A5" s="189"/>
      <c r="B5" s="189"/>
      <c r="C5" s="189"/>
      <c r="D5" s="190"/>
      <c r="E5" s="191"/>
      <c r="F5" s="192"/>
      <c r="G5" s="192"/>
      <c r="H5" s="190"/>
      <c r="I5" s="190"/>
      <c r="J5" s="193"/>
      <c r="K5" s="194"/>
    </row>
    <row r="6" spans="1:11" ht="19.5" customHeight="1">
      <c r="A6" s="6" t="s">
        <v>1423</v>
      </c>
      <c r="B6" s="33" t="s">
        <v>8</v>
      </c>
      <c r="C6" s="161">
        <f>SUM('表二'!D5)</f>
        <v>4750</v>
      </c>
      <c r="D6" s="162">
        <f aca="true" t="shared" si="0" ref="D6:I6">SUM(D7:D32)</f>
        <v>4750</v>
      </c>
      <c r="E6" s="162">
        <f t="shared" si="0"/>
        <v>0</v>
      </c>
      <c r="F6" s="162">
        <f t="shared" si="0"/>
        <v>0</v>
      </c>
      <c r="G6" s="162">
        <f t="shared" si="0"/>
        <v>0</v>
      </c>
      <c r="H6" s="162">
        <f t="shared" si="0"/>
        <v>0</v>
      </c>
      <c r="I6" s="162">
        <f t="shared" si="0"/>
        <v>0</v>
      </c>
      <c r="J6" s="128">
        <f>IF('表四'!C6=SUM('表四'!D6:I6),"","分项不等于合计数")</f>
      </c>
      <c r="K6" s="128">
        <f>IF(E6='表三'!D53,"","表三专项转移支付收入不等于表四专项安排数")</f>
      </c>
    </row>
    <row r="7" spans="1:11" ht="19.5" customHeight="1">
      <c r="A7" s="6" t="s">
        <v>1424</v>
      </c>
      <c r="B7" s="44" t="s">
        <v>9</v>
      </c>
      <c r="C7" s="162">
        <f>SUM('表二'!D6)</f>
        <v>1</v>
      </c>
      <c r="D7" s="163">
        <v>1</v>
      </c>
      <c r="E7" s="164"/>
      <c r="F7" s="163"/>
      <c r="G7" s="163"/>
      <c r="H7" s="163"/>
      <c r="I7" s="163"/>
      <c r="J7" s="128">
        <f>IF('表四'!C7=SUM('表四'!D7:I7),"","分项不等于合计数")</f>
      </c>
      <c r="K7" s="129"/>
    </row>
    <row r="8" spans="1:11" ht="19.5" customHeight="1">
      <c r="A8" s="6" t="s">
        <v>1436</v>
      </c>
      <c r="B8" s="44" t="s">
        <v>21</v>
      </c>
      <c r="C8" s="162">
        <f>SUM('表二'!D18)</f>
        <v>0</v>
      </c>
      <c r="D8" s="163"/>
      <c r="E8" s="164"/>
      <c r="F8" s="163"/>
      <c r="G8" s="163"/>
      <c r="H8" s="163"/>
      <c r="I8" s="163"/>
      <c r="J8" s="128">
        <f>IF('表四'!C8=SUM('表四'!D8:I8),"","分项不等于合计数")</f>
      </c>
      <c r="K8" s="129"/>
    </row>
    <row r="9" spans="1:11" ht="19.5" customHeight="1">
      <c r="A9" s="6" t="s">
        <v>1445</v>
      </c>
      <c r="B9" s="44" t="s">
        <v>26</v>
      </c>
      <c r="C9" s="162">
        <f>SUM('表二'!D27)</f>
        <v>4592</v>
      </c>
      <c r="D9" s="163">
        <v>4592</v>
      </c>
      <c r="E9" s="164"/>
      <c r="F9" s="163"/>
      <c r="G9" s="163"/>
      <c r="H9" s="163"/>
      <c r="I9" s="163"/>
      <c r="J9" s="128">
        <f>IF('表四'!C9=SUM('表四'!D9:I9),"","分项不等于合计数")</f>
      </c>
      <c r="K9" s="129"/>
    </row>
    <row r="10" spans="1:11" ht="19.5" customHeight="1">
      <c r="A10" s="6" t="s">
        <v>1456</v>
      </c>
      <c r="B10" s="44" t="s">
        <v>33</v>
      </c>
      <c r="C10" s="162">
        <f>SUM('表二'!D38)</f>
        <v>0</v>
      </c>
      <c r="D10" s="163"/>
      <c r="E10" s="164"/>
      <c r="F10" s="163"/>
      <c r="G10" s="163"/>
      <c r="H10" s="163"/>
      <c r="I10" s="163"/>
      <c r="J10" s="128">
        <f>IF('表四'!C10=SUM('表四'!D10:I10),"","分项不等于合计数")</f>
      </c>
      <c r="K10" s="129"/>
    </row>
    <row r="11" spans="1:11" ht="19.5" customHeight="1">
      <c r="A11" s="6" t="s">
        <v>1467</v>
      </c>
      <c r="B11" s="45" t="s">
        <v>40</v>
      </c>
      <c r="C11" s="162">
        <f>SUM('表二'!D49)</f>
        <v>10</v>
      </c>
      <c r="D11" s="163">
        <v>10</v>
      </c>
      <c r="E11" s="164"/>
      <c r="F11" s="163"/>
      <c r="G11" s="163"/>
      <c r="H11" s="163"/>
      <c r="I11" s="163"/>
      <c r="J11" s="128">
        <f>IF('表四'!C11=SUM('表四'!D11:I11),"","分项不等于合计数")</f>
      </c>
      <c r="K11" s="129"/>
    </row>
    <row r="12" spans="1:11" ht="19.5" customHeight="1">
      <c r="A12" s="6" t="s">
        <v>1478</v>
      </c>
      <c r="B12" s="44" t="s">
        <v>47</v>
      </c>
      <c r="C12" s="162">
        <f>SUM('表二'!D60)</f>
        <v>5</v>
      </c>
      <c r="D12" s="163">
        <v>5</v>
      </c>
      <c r="E12" s="164"/>
      <c r="F12" s="163"/>
      <c r="G12" s="163"/>
      <c r="H12" s="163"/>
      <c r="I12" s="163"/>
      <c r="J12" s="128">
        <f>IF('表四'!C12=SUM('表四'!D12:I12),"","分项不等于合计数")</f>
      </c>
      <c r="K12" s="129"/>
    </row>
    <row r="13" spans="1:11" ht="19.5" customHeight="1">
      <c r="A13" s="6" t="s">
        <v>1489</v>
      </c>
      <c r="B13" s="44" t="s">
        <v>54</v>
      </c>
      <c r="C13" s="162">
        <f>SUM('表二'!D71)</f>
        <v>0</v>
      </c>
      <c r="D13" s="163"/>
      <c r="E13" s="164"/>
      <c r="F13" s="163"/>
      <c r="G13" s="163"/>
      <c r="H13" s="163"/>
      <c r="I13" s="163"/>
      <c r="J13" s="128">
        <f>IF('表四'!C13=SUM('表四'!D13:I13),"","分项不等于合计数")</f>
      </c>
      <c r="K13" s="129"/>
    </row>
    <row r="14" spans="1:11" ht="19.5" customHeight="1">
      <c r="A14" s="6" t="s">
        <v>1496</v>
      </c>
      <c r="B14" s="45" t="s">
        <v>57</v>
      </c>
      <c r="C14" s="162">
        <f>SUM('表二'!D79)</f>
        <v>0</v>
      </c>
      <c r="D14" s="163"/>
      <c r="E14" s="164"/>
      <c r="F14" s="163"/>
      <c r="G14" s="163"/>
      <c r="H14" s="163"/>
      <c r="I14" s="163"/>
      <c r="J14" s="128">
        <f>IF('表四'!C14=SUM('表四'!D14:I14),"","分项不等于合计数")</f>
      </c>
      <c r="K14" s="129"/>
    </row>
    <row r="15" spans="1:11" ht="19.5" customHeight="1">
      <c r="A15" s="6" t="s">
        <v>1505</v>
      </c>
      <c r="B15" s="44" t="s">
        <v>61</v>
      </c>
      <c r="C15" s="162">
        <f>SUM('表二'!D88)</f>
        <v>0</v>
      </c>
      <c r="D15" s="163"/>
      <c r="E15" s="164"/>
      <c r="F15" s="163"/>
      <c r="G15" s="163"/>
      <c r="H15" s="163"/>
      <c r="I15" s="163"/>
      <c r="J15" s="128">
        <f>IF('表四'!C15=SUM('表四'!D15:I15),"","分项不等于合计数")</f>
      </c>
      <c r="K15" s="129"/>
    </row>
    <row r="16" spans="1:11" ht="19.5" customHeight="1">
      <c r="A16" s="6" t="s">
        <v>1518</v>
      </c>
      <c r="B16" s="33" t="s">
        <v>69</v>
      </c>
      <c r="C16" s="162">
        <f>SUM('表二'!D101)</f>
        <v>85</v>
      </c>
      <c r="D16" s="163">
        <v>85</v>
      </c>
      <c r="E16" s="164"/>
      <c r="F16" s="163"/>
      <c r="G16" s="163"/>
      <c r="H16" s="163"/>
      <c r="I16" s="163"/>
      <c r="J16" s="128">
        <f>IF('表四'!C16=SUM('表四'!D16:I16),"","分项不等于合计数")</f>
      </c>
      <c r="K16" s="129"/>
    </row>
    <row r="17" spans="1:11" ht="19.5" customHeight="1">
      <c r="A17" s="6" t="s">
        <v>1527</v>
      </c>
      <c r="B17" s="33" t="s">
        <v>74</v>
      </c>
      <c r="C17" s="162">
        <f>SUM('表二'!D110)</f>
        <v>0</v>
      </c>
      <c r="D17" s="163"/>
      <c r="E17" s="164"/>
      <c r="F17" s="163"/>
      <c r="G17" s="163"/>
      <c r="H17" s="163"/>
      <c r="I17" s="163"/>
      <c r="J17" s="128">
        <f>IF('表四'!C17=SUM('表四'!D17:I17),"","分项不等于合计数")</f>
      </c>
      <c r="K17" s="129"/>
    </row>
    <row r="18" spans="1:11" ht="19.5" customHeight="1">
      <c r="A18" s="6" t="s">
        <v>1538</v>
      </c>
      <c r="B18" s="45" t="s">
        <v>81</v>
      </c>
      <c r="C18" s="162">
        <f>SUM('表二'!D121)</f>
        <v>0</v>
      </c>
      <c r="D18" s="163"/>
      <c r="E18" s="164"/>
      <c r="F18" s="163"/>
      <c r="G18" s="163"/>
      <c r="H18" s="163"/>
      <c r="I18" s="163"/>
      <c r="J18" s="128">
        <f>IF('表四'!C18=SUM('表四'!D18:I18),"","分项不等于合计数")</f>
      </c>
      <c r="K18" s="129"/>
    </row>
    <row r="19" spans="1:11" ht="19.5" customHeight="1">
      <c r="A19" s="6" t="s">
        <v>1549</v>
      </c>
      <c r="B19" s="44" t="s">
        <v>89</v>
      </c>
      <c r="C19" s="162">
        <f>SUM('表二'!D133)</f>
        <v>0</v>
      </c>
      <c r="D19" s="163"/>
      <c r="E19" s="164"/>
      <c r="F19" s="163"/>
      <c r="G19" s="163"/>
      <c r="H19" s="163"/>
      <c r="I19" s="163"/>
      <c r="J19" s="128">
        <f>IF('表四'!C19=SUM('表四'!D19:I19),"","分项不等于合计数")</f>
      </c>
      <c r="K19" s="129"/>
    </row>
    <row r="20" spans="1:11" ht="19.5" customHeight="1">
      <c r="A20" s="6" t="s">
        <v>1556</v>
      </c>
      <c r="B20" s="44" t="s">
        <v>92</v>
      </c>
      <c r="C20" s="165">
        <f>SUM('表二'!D140)</f>
        <v>0</v>
      </c>
      <c r="D20" s="163"/>
      <c r="E20" s="164"/>
      <c r="F20" s="163"/>
      <c r="G20" s="163"/>
      <c r="H20" s="163"/>
      <c r="I20" s="163"/>
      <c r="J20" s="128">
        <f>IF('表四'!C20=SUM('表四'!D20:I20),"","分项不等于合计数")</f>
      </c>
      <c r="K20" s="129"/>
    </row>
    <row r="21" spans="1:11" ht="19.5" customHeight="1">
      <c r="A21" s="6" t="s">
        <v>1564</v>
      </c>
      <c r="B21" s="45" t="s">
        <v>96</v>
      </c>
      <c r="C21" s="166">
        <f>SUM('表二'!D148)</f>
        <v>0</v>
      </c>
      <c r="D21" s="163"/>
      <c r="E21" s="164"/>
      <c r="F21" s="163"/>
      <c r="G21" s="163"/>
      <c r="H21" s="163"/>
      <c r="I21" s="163"/>
      <c r="J21" s="128">
        <f>IF('表四'!C21=SUM('表四'!D21:I21),"","分项不等于合计数")</f>
      </c>
      <c r="K21" s="129"/>
    </row>
    <row r="22" spans="1:11" ht="18.75" customHeight="1">
      <c r="A22" s="6" t="s">
        <v>1570</v>
      </c>
      <c r="B22" s="45" t="s">
        <v>99</v>
      </c>
      <c r="C22" s="162">
        <f>SUM('表二'!D154)</f>
        <v>0</v>
      </c>
      <c r="D22" s="163"/>
      <c r="E22" s="164"/>
      <c r="F22" s="163"/>
      <c r="G22" s="163"/>
      <c r="H22" s="163"/>
      <c r="I22" s="163"/>
      <c r="J22" s="128">
        <f>IF('表四'!C22=SUM('表四'!D22:I22),"","分项不等于合计数")</f>
      </c>
      <c r="K22" s="129"/>
    </row>
    <row r="23" spans="1:11" ht="19.5" customHeight="1">
      <c r="A23" s="6" t="s">
        <v>1577</v>
      </c>
      <c r="B23" s="45" t="s">
        <v>101</v>
      </c>
      <c r="C23" s="162">
        <f>SUM('表二'!D161)</f>
        <v>35</v>
      </c>
      <c r="D23" s="163">
        <v>35</v>
      </c>
      <c r="E23" s="164"/>
      <c r="F23" s="163"/>
      <c r="G23" s="163"/>
      <c r="H23" s="163"/>
      <c r="I23" s="163"/>
      <c r="J23" s="128">
        <f>IF('表四'!C23=SUM('表四'!D23:I23),"","分项不等于合计数")</f>
      </c>
      <c r="K23" s="129"/>
    </row>
    <row r="24" spans="1:11" ht="19.5" customHeight="1">
      <c r="A24" s="6" t="s">
        <v>1584</v>
      </c>
      <c r="B24" s="45" t="s">
        <v>104</v>
      </c>
      <c r="C24" s="162">
        <f>SUM('表二'!D168)</f>
        <v>0</v>
      </c>
      <c r="D24" s="163"/>
      <c r="E24" s="164"/>
      <c r="F24" s="163"/>
      <c r="G24" s="163"/>
      <c r="H24" s="163"/>
      <c r="I24" s="163"/>
      <c r="J24" s="128">
        <f>IF('表四'!C24=SUM('表四'!D24:I24),"","分项不等于合计数")</f>
      </c>
      <c r="K24" s="129"/>
    </row>
    <row r="25" spans="1:11" ht="19.5" customHeight="1">
      <c r="A25" s="6" t="s">
        <v>1591</v>
      </c>
      <c r="B25" s="45" t="s">
        <v>107</v>
      </c>
      <c r="C25" s="162">
        <f>SUM('表二'!D175)</f>
        <v>0</v>
      </c>
      <c r="D25" s="163"/>
      <c r="E25" s="164"/>
      <c r="F25" s="163"/>
      <c r="G25" s="163"/>
      <c r="H25" s="163"/>
      <c r="I25" s="163"/>
      <c r="J25" s="128">
        <f>IF('表四'!C25=SUM('表四'!D25:I25),"","分项不等于合计数")</f>
      </c>
      <c r="K25" s="129"/>
    </row>
    <row r="26" spans="1:11" ht="19.5" customHeight="1">
      <c r="A26" s="6" t="s">
        <v>1598</v>
      </c>
      <c r="B26" s="45" t="s">
        <v>110</v>
      </c>
      <c r="C26" s="162">
        <f>SUM('表二'!D182)</f>
        <v>0</v>
      </c>
      <c r="D26" s="163"/>
      <c r="E26" s="164"/>
      <c r="F26" s="163"/>
      <c r="G26" s="163"/>
      <c r="H26" s="163"/>
      <c r="I26" s="163"/>
      <c r="J26" s="128">
        <f>IF('表四'!C26=SUM('表四'!D26:I26),"","分项不等于合计数")</f>
      </c>
      <c r="K26" s="129"/>
    </row>
    <row r="27" spans="1:11" ht="19.5" customHeight="1">
      <c r="A27" s="6" t="s">
        <v>1605</v>
      </c>
      <c r="B27" s="45" t="s">
        <v>113</v>
      </c>
      <c r="C27" s="162">
        <f>SUM('表二'!D189)</f>
        <v>20</v>
      </c>
      <c r="D27" s="163">
        <v>20</v>
      </c>
      <c r="E27" s="164"/>
      <c r="F27" s="163"/>
      <c r="G27" s="163"/>
      <c r="H27" s="163"/>
      <c r="I27" s="163"/>
      <c r="J27" s="128">
        <f>IF('表四'!C27=SUM('表四'!D27:I27),"","分项不等于合计数")</f>
      </c>
      <c r="K27" s="129"/>
    </row>
    <row r="28" spans="1:11" ht="19.5" customHeight="1">
      <c r="A28" s="6" t="s">
        <v>1613</v>
      </c>
      <c r="B28" s="45" t="s">
        <v>117</v>
      </c>
      <c r="C28" s="162">
        <f>SUM('表二'!D197)</f>
        <v>0</v>
      </c>
      <c r="D28" s="163"/>
      <c r="E28" s="164"/>
      <c r="F28" s="163"/>
      <c r="G28" s="163"/>
      <c r="H28" s="163"/>
      <c r="I28" s="163"/>
      <c r="J28" s="128">
        <f>IF('表四'!C28=SUM('表四'!D28:I28),"","分项不等于合计数")</f>
      </c>
      <c r="K28" s="129"/>
    </row>
    <row r="29" spans="1:11" ht="19.5" customHeight="1">
      <c r="A29" s="6" t="s">
        <v>1619</v>
      </c>
      <c r="B29" s="45" t="s">
        <v>119</v>
      </c>
      <c r="C29" s="161">
        <f>SUM('表二'!D203)</f>
        <v>0</v>
      </c>
      <c r="D29" s="163"/>
      <c r="E29" s="164"/>
      <c r="F29" s="163"/>
      <c r="G29" s="163"/>
      <c r="H29" s="163"/>
      <c r="I29" s="163"/>
      <c r="J29" s="128">
        <f>IF('表四'!C29=SUM('表四'!D29:I29),"","分项不等于合计数")</f>
      </c>
      <c r="K29" s="129"/>
    </row>
    <row r="30" spans="1:11" ht="19.5" customHeight="1">
      <c r="A30" s="6" t="s">
        <v>1625</v>
      </c>
      <c r="B30" s="44" t="s">
        <v>121</v>
      </c>
      <c r="C30" s="162">
        <f>SUM('表二'!D209)</f>
        <v>0</v>
      </c>
      <c r="D30" s="163"/>
      <c r="E30" s="164"/>
      <c r="F30" s="163"/>
      <c r="G30" s="163"/>
      <c r="H30" s="163"/>
      <c r="I30" s="163"/>
      <c r="J30" s="128">
        <f>IF('表四'!C30=SUM('表四'!D30:I30),"","分项不等于合计数")</f>
      </c>
      <c r="K30" s="129"/>
    </row>
    <row r="31" spans="1:11" ht="19.5" customHeight="1">
      <c r="A31" s="6" t="s">
        <v>1632</v>
      </c>
      <c r="B31" s="44" t="s">
        <v>124</v>
      </c>
      <c r="C31" s="161">
        <f>SUM('表二'!D216)</f>
        <v>2</v>
      </c>
      <c r="D31" s="163">
        <v>2</v>
      </c>
      <c r="E31" s="164"/>
      <c r="F31" s="163"/>
      <c r="G31" s="163"/>
      <c r="H31" s="163"/>
      <c r="I31" s="163"/>
      <c r="J31" s="128">
        <f>IF('表四'!C31=SUM('表四'!D31:I31),"","分项不等于合计数")</f>
      </c>
      <c r="K31" s="129"/>
    </row>
    <row r="32" spans="1:11" ht="19.5" customHeight="1">
      <c r="A32" s="6" t="s">
        <v>1647</v>
      </c>
      <c r="B32" s="44" t="s">
        <v>134</v>
      </c>
      <c r="C32" s="162">
        <f>SUM('表二'!D231)</f>
        <v>0</v>
      </c>
      <c r="D32" s="163"/>
      <c r="E32" s="164"/>
      <c r="F32" s="163"/>
      <c r="G32" s="163"/>
      <c r="H32" s="163"/>
      <c r="I32" s="163"/>
      <c r="J32" s="128">
        <f>IF('表四'!C32=SUM('表四'!D32:I32),"","分项不等于合计数")</f>
      </c>
      <c r="K32" s="129"/>
    </row>
    <row r="33" spans="1:11" ht="19.5" customHeight="1">
      <c r="A33" s="6" t="s">
        <v>1650</v>
      </c>
      <c r="B33" s="33" t="s">
        <v>137</v>
      </c>
      <c r="C33" s="162">
        <f>SUM('表二'!D234)</f>
        <v>0</v>
      </c>
      <c r="D33" s="162">
        <f aca="true" t="shared" si="1" ref="D33:I33">SUM(D34:D35)</f>
        <v>0</v>
      </c>
      <c r="E33" s="162">
        <f t="shared" si="1"/>
        <v>0</v>
      </c>
      <c r="F33" s="162">
        <f t="shared" si="1"/>
        <v>0</v>
      </c>
      <c r="G33" s="162">
        <f t="shared" si="1"/>
        <v>0</v>
      </c>
      <c r="H33" s="162">
        <f t="shared" si="1"/>
        <v>0</v>
      </c>
      <c r="I33" s="162">
        <f t="shared" si="1"/>
        <v>0</v>
      </c>
      <c r="J33" s="128">
        <f>IF('表四'!C33=SUM('表四'!D33:I33),"","分项不等于合计数")</f>
      </c>
      <c r="K33" s="128">
        <f>IF(E33='表三'!D54,"","表三专项转移支付收入不等于表四专项安排数")</f>
      </c>
    </row>
    <row r="34" spans="1:10" ht="19.5" customHeight="1">
      <c r="A34" s="6" t="s">
        <v>1651</v>
      </c>
      <c r="B34" s="44" t="s">
        <v>138</v>
      </c>
      <c r="C34" s="162">
        <f>SUM('表二'!D235)</f>
        <v>0</v>
      </c>
      <c r="D34" s="163"/>
      <c r="E34" s="164"/>
      <c r="F34" s="163"/>
      <c r="G34" s="163"/>
      <c r="H34" s="163"/>
      <c r="I34" s="163"/>
      <c r="J34" s="128">
        <f>IF('表四'!C34=SUM('表四'!D34:I34),"","分项不等于合计数")</f>
      </c>
    </row>
    <row r="35" spans="1:11" ht="19.5" customHeight="1">
      <c r="A35" s="6" t="s">
        <v>1652</v>
      </c>
      <c r="B35" s="44" t="s">
        <v>140</v>
      </c>
      <c r="C35" s="162">
        <f>SUM('表二'!D237)</f>
        <v>0</v>
      </c>
      <c r="D35" s="163"/>
      <c r="E35" s="164"/>
      <c r="F35" s="163"/>
      <c r="G35" s="163"/>
      <c r="H35" s="163"/>
      <c r="I35" s="163"/>
      <c r="J35" s="128">
        <f>IF('表四'!C35=SUM('表四'!D35:I35),"","分项不等于合计数")</f>
      </c>
      <c r="K35" s="129"/>
    </row>
    <row r="36" spans="1:11" ht="19.5" customHeight="1">
      <c r="A36" s="6" t="s">
        <v>1653</v>
      </c>
      <c r="B36" s="33" t="s">
        <v>141</v>
      </c>
      <c r="C36" s="162">
        <f>SUM('表二'!D238)</f>
        <v>13</v>
      </c>
      <c r="D36" s="162">
        <f aca="true" t="shared" si="2" ref="D36:I36">SUM(D37:D38)</f>
        <v>13</v>
      </c>
      <c r="E36" s="162">
        <f t="shared" si="2"/>
        <v>0</v>
      </c>
      <c r="F36" s="162">
        <f t="shared" si="2"/>
        <v>0</v>
      </c>
      <c r="G36" s="162">
        <f t="shared" si="2"/>
        <v>0</v>
      </c>
      <c r="H36" s="162">
        <f t="shared" si="2"/>
        <v>0</v>
      </c>
      <c r="I36" s="162">
        <f t="shared" si="2"/>
        <v>0</v>
      </c>
      <c r="J36" s="128">
        <f>IF('表四'!C36=SUM('表四'!D36:I36),"","分项不等于合计数")</f>
      </c>
      <c r="K36" s="128">
        <f>IF(E36='表三'!D55,"","表三专项转移支付收入不等于表四专项安排数")</f>
      </c>
    </row>
    <row r="37" spans="1:10" ht="19.5" customHeight="1">
      <c r="A37" s="6" t="s">
        <v>1654</v>
      </c>
      <c r="B37" s="45" t="s">
        <v>142</v>
      </c>
      <c r="C37" s="162">
        <f>SUM('表二'!D239)</f>
        <v>13</v>
      </c>
      <c r="D37" s="78">
        <v>13</v>
      </c>
      <c r="E37" s="164"/>
      <c r="F37" s="163"/>
      <c r="G37" s="163"/>
      <c r="H37" s="163"/>
      <c r="I37" s="163"/>
      <c r="J37" s="128">
        <f>IF('表四'!C37=SUM('表四'!D37:I37),"","分项不等于合计数")</f>
      </c>
    </row>
    <row r="38" spans="1:11" ht="19.5" customHeight="1">
      <c r="A38" s="6" t="s">
        <v>1664</v>
      </c>
      <c r="B38" s="45" t="s">
        <v>152</v>
      </c>
      <c r="C38" s="162">
        <f>SUM('表二'!D249)</f>
        <v>0</v>
      </c>
      <c r="D38" s="163"/>
      <c r="E38" s="164"/>
      <c r="F38" s="163"/>
      <c r="G38" s="163"/>
      <c r="H38" s="163"/>
      <c r="I38" s="163"/>
      <c r="J38" s="128">
        <f>IF('表四'!C38=SUM('表四'!D38:I38),"","分项不等于合计数")</f>
      </c>
      <c r="K38" s="129"/>
    </row>
    <row r="39" spans="1:11" ht="19.5" customHeight="1">
      <c r="A39" s="6" t="s">
        <v>1665</v>
      </c>
      <c r="B39" s="33" t="s">
        <v>153</v>
      </c>
      <c r="C39" s="162">
        <f>SUM('表二'!D250)</f>
        <v>703</v>
      </c>
      <c r="D39" s="162">
        <f aca="true" t="shared" si="3" ref="D39:I39">SUM(D40:D50)</f>
        <v>703</v>
      </c>
      <c r="E39" s="162">
        <f t="shared" si="3"/>
        <v>0</v>
      </c>
      <c r="F39" s="162">
        <f t="shared" si="3"/>
        <v>0</v>
      </c>
      <c r="G39" s="162">
        <f t="shared" si="3"/>
        <v>0</v>
      </c>
      <c r="H39" s="162">
        <f t="shared" si="3"/>
        <v>0</v>
      </c>
      <c r="I39" s="162">
        <f t="shared" si="3"/>
        <v>0</v>
      </c>
      <c r="J39" s="128">
        <f>IF('表四'!C39=SUM('表四'!D39:I39),"","分项不等于合计数")</f>
      </c>
      <c r="K39" s="128">
        <f>IF(E39='表三'!D56,"","表三专项转移支付收入不等于表四专项安排数")</f>
      </c>
    </row>
    <row r="40" spans="1:10" ht="19.5" customHeight="1">
      <c r="A40" s="6" t="s">
        <v>1666</v>
      </c>
      <c r="B40" s="44" t="s">
        <v>154</v>
      </c>
      <c r="C40" s="162">
        <f>SUM('表二'!D251)</f>
        <v>0</v>
      </c>
      <c r="D40" s="163"/>
      <c r="E40" s="164"/>
      <c r="F40" s="163"/>
      <c r="G40" s="163"/>
      <c r="H40" s="163"/>
      <c r="I40" s="163"/>
      <c r="J40" s="128">
        <f>IF('表四'!C40=SUM('表四'!D40:I40),"","分项不等于合计数")</f>
      </c>
    </row>
    <row r="41" spans="1:11" ht="19.5" customHeight="1">
      <c r="A41" s="6" t="s">
        <v>1669</v>
      </c>
      <c r="B41" s="45" t="s">
        <v>157</v>
      </c>
      <c r="C41" s="167">
        <f>SUM('表二'!D254)</f>
        <v>0</v>
      </c>
      <c r="D41" s="168"/>
      <c r="E41" s="168"/>
      <c r="F41" s="168"/>
      <c r="G41" s="168"/>
      <c r="H41" s="168"/>
      <c r="I41" s="168"/>
      <c r="J41" s="128">
        <f>IF('表四'!C41=SUM('表四'!D41:I41),"","分项不等于合计数")</f>
      </c>
      <c r="K41" s="129"/>
    </row>
    <row r="42" spans="1:11" ht="19.5" customHeight="1">
      <c r="A42" s="6" t="s">
        <v>1680</v>
      </c>
      <c r="B42" s="44" t="s">
        <v>163</v>
      </c>
      <c r="C42" s="167">
        <f>SUM('表二'!D265)</f>
        <v>0</v>
      </c>
      <c r="D42" s="168"/>
      <c r="E42" s="168"/>
      <c r="F42" s="168"/>
      <c r="G42" s="168"/>
      <c r="H42" s="168"/>
      <c r="I42" s="168"/>
      <c r="J42" s="128">
        <f>IF('表四'!C42=SUM('表四'!D42:I42),"","分项不等于合计数")</f>
      </c>
      <c r="K42" s="129"/>
    </row>
    <row r="43" spans="1:11" ht="19.5" customHeight="1">
      <c r="A43" s="6" t="s">
        <v>1687</v>
      </c>
      <c r="B43" s="44" t="s">
        <v>166</v>
      </c>
      <c r="C43" s="167">
        <f>SUM('表二'!D272)</f>
        <v>0</v>
      </c>
      <c r="D43" s="168"/>
      <c r="E43" s="168"/>
      <c r="F43" s="168"/>
      <c r="G43" s="168"/>
      <c r="H43" s="168"/>
      <c r="I43" s="168"/>
      <c r="J43" s="128">
        <f>IF('表四'!C43=SUM('表四'!D43:I43),"","分项不等于合计数")</f>
      </c>
      <c r="K43" s="129"/>
    </row>
    <row r="44" spans="1:11" ht="19.5" customHeight="1">
      <c r="A44" s="6" t="s">
        <v>1695</v>
      </c>
      <c r="B44" s="33" t="s">
        <v>170</v>
      </c>
      <c r="C44" s="167">
        <f>SUM('表二'!D280)</f>
        <v>0</v>
      </c>
      <c r="D44" s="168"/>
      <c r="E44" s="168"/>
      <c r="F44" s="168"/>
      <c r="G44" s="168"/>
      <c r="H44" s="168"/>
      <c r="I44" s="168"/>
      <c r="J44" s="128">
        <f>IF('表四'!C44=SUM('表四'!D44:I44),"","分项不等于合计数")</f>
      </c>
      <c r="K44" s="129"/>
    </row>
    <row r="45" spans="1:11" ht="19.5" customHeight="1">
      <c r="A45" s="6" t="s">
        <v>1704</v>
      </c>
      <c r="B45" s="44" t="s">
        <v>175</v>
      </c>
      <c r="C45" s="167">
        <f>SUM('表二'!D289)</f>
        <v>3</v>
      </c>
      <c r="D45" s="168">
        <v>3</v>
      </c>
      <c r="E45" s="168"/>
      <c r="F45" s="168"/>
      <c r="G45" s="168"/>
      <c r="H45" s="168"/>
      <c r="I45" s="168"/>
      <c r="J45" s="128">
        <f>IF('表四'!C45=SUM('表四'!D45:I45),"","分项不等于合计数")</f>
      </c>
      <c r="K45" s="129"/>
    </row>
    <row r="46" spans="1:11" ht="19.5" customHeight="1">
      <c r="A46" s="6" t="s">
        <v>1718</v>
      </c>
      <c r="B46" s="44" t="s">
        <v>184</v>
      </c>
      <c r="C46" s="167">
        <f>SUM('表二'!D303)</f>
        <v>0</v>
      </c>
      <c r="D46" s="168"/>
      <c r="E46" s="168"/>
      <c r="F46" s="168"/>
      <c r="G46" s="168"/>
      <c r="H46" s="168"/>
      <c r="I46" s="168"/>
      <c r="J46" s="128">
        <f>IF('表四'!C46=SUM('表四'!D46:I46),"","分项不等于合计数")</f>
      </c>
      <c r="K46" s="129"/>
    </row>
    <row r="47" spans="1:11" ht="19.5" customHeight="1">
      <c r="A47" s="6" t="s">
        <v>1728</v>
      </c>
      <c r="B47" s="45" t="s">
        <v>189</v>
      </c>
      <c r="C47" s="167">
        <f>SUM('表二'!D313)</f>
        <v>0</v>
      </c>
      <c r="D47" s="168"/>
      <c r="E47" s="168"/>
      <c r="F47" s="168"/>
      <c r="G47" s="168"/>
      <c r="H47" s="168"/>
      <c r="I47" s="168"/>
      <c r="J47" s="128">
        <f>IF('表四'!C47=SUM('表四'!D47:I47),"","分项不等于合计数")</f>
      </c>
      <c r="K47" s="129"/>
    </row>
    <row r="48" spans="1:11" ht="19.5" customHeight="1">
      <c r="A48" s="6" t="s">
        <v>1738</v>
      </c>
      <c r="B48" s="33" t="s">
        <v>194</v>
      </c>
      <c r="C48" s="167">
        <f>SUM('表二'!D323)</f>
        <v>0</v>
      </c>
      <c r="D48" s="168"/>
      <c r="E48" s="168"/>
      <c r="F48" s="168"/>
      <c r="G48" s="168"/>
      <c r="H48" s="168"/>
      <c r="I48" s="168"/>
      <c r="J48" s="128">
        <f>IF('表四'!C48=SUM('表四'!D48:I48),"","分项不等于合计数")</f>
      </c>
      <c r="K48" s="129"/>
    </row>
    <row r="49" spans="1:11" ht="19.5" customHeight="1">
      <c r="A49" s="6" t="s">
        <v>1746</v>
      </c>
      <c r="B49" s="44" t="s">
        <v>198</v>
      </c>
      <c r="C49" s="167">
        <f>SUM('表二'!D331)</f>
        <v>0</v>
      </c>
      <c r="D49" s="168"/>
      <c r="E49" s="168"/>
      <c r="F49" s="168"/>
      <c r="G49" s="168"/>
      <c r="H49" s="168"/>
      <c r="I49" s="168"/>
      <c r="J49" s="128">
        <f>IF('表四'!C49=SUM('表四'!D49:I49),"","分项不等于合计数")</f>
      </c>
      <c r="K49" s="129"/>
    </row>
    <row r="50" spans="1:11" ht="19.5" customHeight="1">
      <c r="A50" s="6" t="s">
        <v>1752</v>
      </c>
      <c r="B50" s="44" t="s">
        <v>201</v>
      </c>
      <c r="C50" s="167">
        <f>SUM('表二'!D337)</f>
        <v>700</v>
      </c>
      <c r="D50" s="168">
        <v>700</v>
      </c>
      <c r="E50" s="168"/>
      <c r="F50" s="168"/>
      <c r="G50" s="168"/>
      <c r="H50" s="168"/>
      <c r="I50" s="168"/>
      <c r="J50" s="128">
        <f>IF('表四'!C50=SUM('表四'!D50:I50),"","分项不等于合计数")</f>
      </c>
      <c r="K50" s="129"/>
    </row>
    <row r="51" spans="1:11" ht="19.5" customHeight="1">
      <c r="A51" s="6" t="s">
        <v>1753</v>
      </c>
      <c r="B51" s="33" t="s">
        <v>204</v>
      </c>
      <c r="C51" s="167">
        <f>SUM('表二'!D340)</f>
        <v>300</v>
      </c>
      <c r="D51" s="167">
        <f aca="true" t="shared" si="4" ref="D51:I51">SUM(D52:D61)</f>
        <v>300</v>
      </c>
      <c r="E51" s="167">
        <f t="shared" si="4"/>
        <v>0</v>
      </c>
      <c r="F51" s="167">
        <f t="shared" si="4"/>
        <v>0</v>
      </c>
      <c r="G51" s="167">
        <f t="shared" si="4"/>
        <v>0</v>
      </c>
      <c r="H51" s="167">
        <f t="shared" si="4"/>
        <v>0</v>
      </c>
      <c r="I51" s="167">
        <f t="shared" si="4"/>
        <v>0</v>
      </c>
      <c r="J51" s="128">
        <f>IF('表四'!C51=SUM('表四'!D51:I51),"","分项不等于合计数")</f>
      </c>
      <c r="K51" s="128">
        <f>IF(E51='表三'!D57,"","表三专项转移支付收入不等于表四专项安排数")</f>
      </c>
    </row>
    <row r="52" spans="1:10" ht="19.5" customHeight="1">
      <c r="A52" s="6" t="s">
        <v>1754</v>
      </c>
      <c r="B52" s="45" t="s">
        <v>205</v>
      </c>
      <c r="C52" s="167">
        <f>SUM('表二'!D341)</f>
        <v>0</v>
      </c>
      <c r="D52" s="168"/>
      <c r="E52" s="168"/>
      <c r="F52" s="168"/>
      <c r="G52" s="168"/>
      <c r="H52" s="168"/>
      <c r="I52" s="168"/>
      <c r="J52" s="128">
        <f>IF('表四'!C52=SUM('表四'!D52:I52),"","分项不等于合计数")</f>
      </c>
    </row>
    <row r="53" spans="1:11" ht="19.5" customHeight="1">
      <c r="A53" s="6" t="s">
        <v>1759</v>
      </c>
      <c r="B53" s="44" t="s">
        <v>207</v>
      </c>
      <c r="C53" s="167">
        <f>SUM('表二'!D346)</f>
        <v>300</v>
      </c>
      <c r="D53" s="168">
        <v>300</v>
      </c>
      <c r="E53" s="168"/>
      <c r="F53" s="168"/>
      <c r="G53" s="168"/>
      <c r="H53" s="168"/>
      <c r="I53" s="168"/>
      <c r="J53" s="128">
        <f>IF('表四'!C53=SUM('表四'!D53:I53),"","分项不等于合计数")</f>
      </c>
      <c r="K53" s="129"/>
    </row>
    <row r="54" spans="1:11" ht="19.5" customHeight="1">
      <c r="A54" s="6" t="s">
        <v>1766</v>
      </c>
      <c r="B54" s="44" t="s">
        <v>214</v>
      </c>
      <c r="C54" s="167">
        <f>SUM('表二'!D353)</f>
        <v>0</v>
      </c>
      <c r="D54" s="168"/>
      <c r="E54" s="168"/>
      <c r="F54" s="168"/>
      <c r="G54" s="168"/>
      <c r="H54" s="168"/>
      <c r="I54" s="168"/>
      <c r="J54" s="128">
        <f>IF('表四'!C54=SUM('表四'!D54:I54),"","分项不等于合计数")</f>
      </c>
      <c r="K54" s="129"/>
    </row>
    <row r="55" spans="1:11" ht="19.5" customHeight="1">
      <c r="A55" s="6" t="s">
        <v>1772</v>
      </c>
      <c r="B55" s="33" t="s">
        <v>220</v>
      </c>
      <c r="C55" s="167">
        <f>SUM('表二'!D359)</f>
        <v>0</v>
      </c>
      <c r="D55" s="168"/>
      <c r="E55" s="168"/>
      <c r="F55" s="168"/>
      <c r="G55" s="168"/>
      <c r="H55" s="168"/>
      <c r="I55" s="168"/>
      <c r="J55" s="128">
        <f>IF('表四'!C55=SUM('表四'!D55:I55),"","分项不等于合计数")</f>
      </c>
      <c r="K55" s="129"/>
    </row>
    <row r="56" spans="1:11" ht="19.5" customHeight="1">
      <c r="A56" s="6" t="s">
        <v>1778</v>
      </c>
      <c r="B56" s="45" t="s">
        <v>226</v>
      </c>
      <c r="C56" s="167">
        <f>SUM('表二'!D365)</f>
        <v>0</v>
      </c>
      <c r="D56" s="168"/>
      <c r="E56" s="168"/>
      <c r="F56" s="168"/>
      <c r="G56" s="168"/>
      <c r="H56" s="168"/>
      <c r="I56" s="168"/>
      <c r="J56" s="128">
        <f>IF('表四'!C56=SUM('表四'!D56:I56),"","分项不等于合计数")</f>
      </c>
      <c r="K56" s="129"/>
    </row>
    <row r="57" spans="1:11" ht="19.5" customHeight="1">
      <c r="A57" s="6" t="s">
        <v>1782</v>
      </c>
      <c r="B57" s="45" t="s">
        <v>230</v>
      </c>
      <c r="C57" s="167">
        <f>SUM('表二'!D369)</f>
        <v>0</v>
      </c>
      <c r="D57" s="168"/>
      <c r="E57" s="168"/>
      <c r="F57" s="168"/>
      <c r="G57" s="168"/>
      <c r="H57" s="168"/>
      <c r="I57" s="168"/>
      <c r="J57" s="128">
        <f>IF('表四'!C57=SUM('表四'!D57:I57),"","分项不等于合计数")</f>
      </c>
      <c r="K57" s="129"/>
    </row>
    <row r="58" spans="1:11" ht="19.5" customHeight="1">
      <c r="A58" s="6" t="s">
        <v>1786</v>
      </c>
      <c r="B58" s="44" t="s">
        <v>234</v>
      </c>
      <c r="C58" s="167">
        <f>SUM('表二'!D373)</f>
        <v>0</v>
      </c>
      <c r="D58" s="168"/>
      <c r="E58" s="168"/>
      <c r="F58" s="168"/>
      <c r="G58" s="168"/>
      <c r="H58" s="168"/>
      <c r="I58" s="168"/>
      <c r="J58" s="128">
        <f>IF('表四'!C58=SUM('表四'!D58:I58),"","分项不等于合计数")</f>
      </c>
      <c r="K58" s="129"/>
    </row>
    <row r="59" spans="1:11" ht="19.5" customHeight="1">
      <c r="A59" s="6" t="s">
        <v>1790</v>
      </c>
      <c r="B59" s="45" t="s">
        <v>238</v>
      </c>
      <c r="C59" s="167">
        <f>SUM('表二'!D377)</f>
        <v>0</v>
      </c>
      <c r="D59" s="168"/>
      <c r="E59" s="168"/>
      <c r="F59" s="168"/>
      <c r="G59" s="168"/>
      <c r="H59" s="168"/>
      <c r="I59" s="168"/>
      <c r="J59" s="128">
        <f>IF('表四'!C59=SUM('表四'!D59:I59),"","分项不等于合计数")</f>
      </c>
      <c r="K59" s="129"/>
    </row>
    <row r="60" spans="1:11" ht="19.5" customHeight="1">
      <c r="A60" s="6" t="s">
        <v>1796</v>
      </c>
      <c r="B60" s="44" t="s">
        <v>244</v>
      </c>
      <c r="C60" s="167">
        <f>SUM('表二'!D383)</f>
        <v>0</v>
      </c>
      <c r="D60" s="168"/>
      <c r="E60" s="168"/>
      <c r="F60" s="168"/>
      <c r="G60" s="168"/>
      <c r="H60" s="168"/>
      <c r="I60" s="168"/>
      <c r="J60" s="128">
        <f>IF('表四'!C60=SUM('表四'!D60:I60),"","分项不等于合计数")</f>
      </c>
      <c r="K60" s="129"/>
    </row>
    <row r="61" spans="1:11" ht="19.5" customHeight="1">
      <c r="A61" s="6" t="s">
        <v>1803</v>
      </c>
      <c r="B61" s="44" t="s">
        <v>251</v>
      </c>
      <c r="C61" s="167">
        <f>SUM('表二'!D390)</f>
        <v>0</v>
      </c>
      <c r="D61" s="168"/>
      <c r="E61" s="168"/>
      <c r="F61" s="168"/>
      <c r="G61" s="168"/>
      <c r="H61" s="168"/>
      <c r="I61" s="168"/>
      <c r="J61" s="128">
        <f>IF('表四'!C61=SUM('表四'!D61:I61),"","分项不等于合计数")</f>
      </c>
      <c r="K61" s="129"/>
    </row>
    <row r="62" spans="1:11" ht="19.5" customHeight="1">
      <c r="A62" s="6" t="s">
        <v>1804</v>
      </c>
      <c r="B62" s="33" t="s">
        <v>252</v>
      </c>
      <c r="C62" s="167">
        <f>SUM('表二'!D391)</f>
        <v>0</v>
      </c>
      <c r="D62" s="167">
        <f aca="true" t="shared" si="5" ref="D62:I62">SUM(D63:D72)</f>
        <v>0</v>
      </c>
      <c r="E62" s="167">
        <f t="shared" si="5"/>
        <v>0</v>
      </c>
      <c r="F62" s="167">
        <f t="shared" si="5"/>
        <v>0</v>
      </c>
      <c r="G62" s="167">
        <f t="shared" si="5"/>
        <v>0</v>
      </c>
      <c r="H62" s="167">
        <f t="shared" si="5"/>
        <v>0</v>
      </c>
      <c r="I62" s="167">
        <f t="shared" si="5"/>
        <v>0</v>
      </c>
      <c r="J62" s="128">
        <f>IF('表四'!C62=SUM('表四'!D62:I62),"","分项不等于合计数")</f>
      </c>
      <c r="K62" s="128">
        <f>IF(E62='表三'!D58,"","表三专项转移支付收入不等于表四专项安排数")</f>
      </c>
    </row>
    <row r="63" spans="1:10" ht="19.5" customHeight="1">
      <c r="A63" s="6" t="s">
        <v>1805</v>
      </c>
      <c r="B63" s="45" t="s">
        <v>253</v>
      </c>
      <c r="C63" s="167">
        <f>SUM('表二'!D392)</f>
        <v>0</v>
      </c>
      <c r="D63" s="168"/>
      <c r="E63" s="168"/>
      <c r="F63" s="168"/>
      <c r="G63" s="168"/>
      <c r="H63" s="168"/>
      <c r="I63" s="168"/>
      <c r="J63" s="128">
        <f>IF('表四'!C63=SUM('表四'!D63:I63),"","分项不等于合计数")</f>
      </c>
    </row>
    <row r="64" spans="1:11" ht="19.5" customHeight="1">
      <c r="A64" s="6" t="s">
        <v>1810</v>
      </c>
      <c r="B64" s="44" t="s">
        <v>255</v>
      </c>
      <c r="C64" s="167">
        <f>SUM('表二'!D397)</f>
        <v>0</v>
      </c>
      <c r="D64" s="168"/>
      <c r="E64" s="168"/>
      <c r="F64" s="168"/>
      <c r="G64" s="168"/>
      <c r="H64" s="168"/>
      <c r="I64" s="168"/>
      <c r="J64" s="128">
        <f>IF('表四'!C64=SUM('表四'!D64:I64),"","分项不等于合计数")</f>
      </c>
      <c r="K64" s="129"/>
    </row>
    <row r="65" spans="1:11" ht="19.5" customHeight="1">
      <c r="A65" s="6" t="s">
        <v>1818</v>
      </c>
      <c r="B65" s="45" t="s">
        <v>264</v>
      </c>
      <c r="C65" s="167">
        <f>SUM('表二'!D406)</f>
        <v>0</v>
      </c>
      <c r="D65" s="168"/>
      <c r="E65" s="168"/>
      <c r="F65" s="168"/>
      <c r="G65" s="168"/>
      <c r="H65" s="168"/>
      <c r="I65" s="168"/>
      <c r="J65" s="128">
        <f>IF('表四'!C65=SUM('表四'!D65:I65),"","分项不等于合计数")</f>
      </c>
      <c r="K65" s="129"/>
    </row>
    <row r="66" spans="1:11" ht="19.5" customHeight="1">
      <c r="A66" s="6" t="s">
        <v>1824</v>
      </c>
      <c r="B66" s="45" t="s">
        <v>269</v>
      </c>
      <c r="C66" s="167">
        <f>SUM('表二'!D412)</f>
        <v>0</v>
      </c>
      <c r="D66" s="168"/>
      <c r="E66" s="168"/>
      <c r="F66" s="168"/>
      <c r="G66" s="168"/>
      <c r="H66" s="168"/>
      <c r="I66" s="168"/>
      <c r="J66" s="128">
        <f>IF('表四'!C66=SUM('表四'!D66:I66),"","分项不等于合计数")</f>
      </c>
      <c r="K66" s="129"/>
    </row>
    <row r="67" spans="1:11" ht="19.5" customHeight="1">
      <c r="A67" s="6" t="s">
        <v>1828</v>
      </c>
      <c r="B67" s="45" t="s">
        <v>273</v>
      </c>
      <c r="C67" s="167">
        <f>SUM('表二'!D417)</f>
        <v>0</v>
      </c>
      <c r="D67" s="168"/>
      <c r="E67" s="168"/>
      <c r="F67" s="168"/>
      <c r="G67" s="168"/>
      <c r="H67" s="168"/>
      <c r="I67" s="168"/>
      <c r="J67" s="128">
        <f>IF('表四'!C67=SUM('表四'!D67:I67),"","分项不等于合计数")</f>
      </c>
      <c r="K67" s="129"/>
    </row>
    <row r="68" spans="1:11" ht="19.5" customHeight="1">
      <c r="A68" s="6" t="s">
        <v>1833</v>
      </c>
      <c r="B68" s="45" t="s">
        <v>277</v>
      </c>
      <c r="C68" s="167">
        <f>SUM('表二'!D422)</f>
        <v>0</v>
      </c>
      <c r="D68" s="168"/>
      <c r="E68" s="168"/>
      <c r="F68" s="168"/>
      <c r="G68" s="168"/>
      <c r="H68" s="168"/>
      <c r="I68" s="168"/>
      <c r="J68" s="128">
        <f>IF('表四'!C68=SUM('表四'!D68:I68),"","分项不等于合计数")</f>
      </c>
      <c r="K68" s="129"/>
    </row>
    <row r="69" spans="1:11" ht="19.5" customHeight="1">
      <c r="A69" s="6" t="s">
        <v>1838</v>
      </c>
      <c r="B69" s="44" t="s">
        <v>282</v>
      </c>
      <c r="C69" s="167">
        <f>SUM('表二'!D427)</f>
        <v>0</v>
      </c>
      <c r="D69" s="168"/>
      <c r="E69" s="168"/>
      <c r="F69" s="168"/>
      <c r="G69" s="168"/>
      <c r="H69" s="168"/>
      <c r="I69" s="168"/>
      <c r="J69" s="128">
        <f>IF('表四'!C69=SUM('表四'!D69:I69),"","分项不等于合计数")</f>
      </c>
      <c r="K69" s="129"/>
    </row>
    <row r="70" spans="1:11" ht="19.5" customHeight="1">
      <c r="A70" s="6" t="s">
        <v>1845</v>
      </c>
      <c r="B70" s="44" t="s">
        <v>288</v>
      </c>
      <c r="C70" s="167">
        <f>SUM('表二'!D434)</f>
        <v>0</v>
      </c>
      <c r="D70" s="168"/>
      <c r="E70" s="168"/>
      <c r="F70" s="168"/>
      <c r="G70" s="168"/>
      <c r="H70" s="168"/>
      <c r="I70" s="168"/>
      <c r="J70" s="128">
        <f>IF('表四'!C70=SUM('表四'!D70:I70),"","分项不等于合计数")</f>
      </c>
      <c r="K70" s="129"/>
    </row>
    <row r="71" spans="1:11" ht="19.5" customHeight="1">
      <c r="A71" s="6" t="s">
        <v>1849</v>
      </c>
      <c r="B71" s="33" t="s">
        <v>292</v>
      </c>
      <c r="C71" s="167">
        <f>SUM('表二'!D438)</f>
        <v>0</v>
      </c>
      <c r="D71" s="168"/>
      <c r="E71" s="168"/>
      <c r="F71" s="168"/>
      <c r="G71" s="168"/>
      <c r="H71" s="168"/>
      <c r="I71" s="168"/>
      <c r="J71" s="128">
        <f>IF('表四'!C71=SUM('表四'!D71:I71),"","分项不等于合计数")</f>
      </c>
      <c r="K71" s="129"/>
    </row>
    <row r="72" spans="1:11" ht="19.5" customHeight="1">
      <c r="A72" s="6" t="s">
        <v>1853</v>
      </c>
      <c r="B72" s="44" t="s">
        <v>296</v>
      </c>
      <c r="C72" s="167">
        <f>SUM('表二'!D442)</f>
        <v>0</v>
      </c>
      <c r="D72" s="168"/>
      <c r="E72" s="168"/>
      <c r="F72" s="168"/>
      <c r="G72" s="168"/>
      <c r="H72" s="168"/>
      <c r="I72" s="168"/>
      <c r="J72" s="128">
        <f>IF('表四'!C72=SUM('表四'!D72:I72),"","分项不等于合计数")</f>
      </c>
      <c r="K72" s="129"/>
    </row>
    <row r="73" spans="1:11" ht="19.5" customHeight="1">
      <c r="A73" s="6" t="s">
        <v>1858</v>
      </c>
      <c r="B73" s="33" t="s">
        <v>301</v>
      </c>
      <c r="C73" s="167">
        <f>SUM('表二'!D447)</f>
        <v>20</v>
      </c>
      <c r="D73" s="167">
        <f aca="true" t="shared" si="6" ref="D73:I73">SUM(D74:D79)</f>
        <v>20</v>
      </c>
      <c r="E73" s="167">
        <f t="shared" si="6"/>
        <v>0</v>
      </c>
      <c r="F73" s="167">
        <f t="shared" si="6"/>
        <v>0</v>
      </c>
      <c r="G73" s="167">
        <f t="shared" si="6"/>
        <v>0</v>
      </c>
      <c r="H73" s="167">
        <f t="shared" si="6"/>
        <v>0</v>
      </c>
      <c r="I73" s="167">
        <f t="shared" si="6"/>
        <v>0</v>
      </c>
      <c r="J73" s="128">
        <f>IF('表四'!C73=SUM('表四'!D73:I73),"","分项不等于合计数")</f>
      </c>
      <c r="K73" s="128">
        <f>IF(E73='表三'!D59,"","表三专项转移支付收入不等于表四专项安排数")</f>
      </c>
    </row>
    <row r="74" spans="1:10" ht="19.5" customHeight="1">
      <c r="A74" s="6" t="s">
        <v>1859</v>
      </c>
      <c r="B74" s="33" t="s">
        <v>302</v>
      </c>
      <c r="C74" s="167">
        <f>SUM('表二'!D448)</f>
        <v>0</v>
      </c>
      <c r="D74" s="168"/>
      <c r="E74" s="168"/>
      <c r="F74" s="168"/>
      <c r="G74" s="168"/>
      <c r="H74" s="168"/>
      <c r="I74" s="168"/>
      <c r="J74" s="128">
        <f>IF('表四'!C74=SUM('表四'!D74:I74),"","分项不等于合计数")</f>
      </c>
    </row>
    <row r="75" spans="1:11" ht="19.5" customHeight="1">
      <c r="A75" s="6" t="s">
        <v>1875</v>
      </c>
      <c r="B75" s="33" t="s">
        <v>315</v>
      </c>
      <c r="C75" s="167">
        <f>SUM('表二'!D464)</f>
        <v>0</v>
      </c>
      <c r="D75" s="168"/>
      <c r="E75" s="168"/>
      <c r="F75" s="168"/>
      <c r="G75" s="168"/>
      <c r="H75" s="168"/>
      <c r="I75" s="168"/>
      <c r="J75" s="128">
        <f>IF('表四'!C75=SUM('表四'!D75:I75),"","分项不等于合计数")</f>
      </c>
      <c r="K75" s="129"/>
    </row>
    <row r="76" spans="1:11" ht="19.5" customHeight="1">
      <c r="A76" s="6" t="s">
        <v>1883</v>
      </c>
      <c r="B76" s="33" t="s">
        <v>320</v>
      </c>
      <c r="C76" s="167">
        <f>SUM('表二'!D472)</f>
        <v>0</v>
      </c>
      <c r="D76" s="168"/>
      <c r="E76" s="168"/>
      <c r="F76" s="168"/>
      <c r="G76" s="168"/>
      <c r="H76" s="168"/>
      <c r="I76" s="168"/>
      <c r="J76" s="128">
        <f>IF('表四'!C76=SUM('表四'!D76:I76),"","分项不等于合计数")</f>
      </c>
      <c r="K76" s="129"/>
    </row>
    <row r="77" spans="1:11" ht="19.5" customHeight="1">
      <c r="A77" s="6" t="s">
        <v>1894</v>
      </c>
      <c r="B77" s="33" t="s">
        <v>328</v>
      </c>
      <c r="C77" s="167">
        <f>SUM('表二'!D483)</f>
        <v>0</v>
      </c>
      <c r="D77" s="168"/>
      <c r="E77" s="168"/>
      <c r="F77" s="168"/>
      <c r="G77" s="168"/>
      <c r="H77" s="168"/>
      <c r="I77" s="168"/>
      <c r="J77" s="128">
        <f>IF('表四'!C77=SUM('表四'!D77:I77),"","分项不等于合计数")</f>
      </c>
      <c r="K77" s="129"/>
    </row>
    <row r="78" spans="1:11" ht="19.5" customHeight="1">
      <c r="A78" s="6" t="s">
        <v>1903</v>
      </c>
      <c r="B78" s="33" t="s">
        <v>334</v>
      </c>
      <c r="C78" s="167">
        <f>SUM('表二'!D492)</f>
        <v>0</v>
      </c>
      <c r="D78" s="168"/>
      <c r="E78" s="168"/>
      <c r="F78" s="168"/>
      <c r="G78" s="168"/>
      <c r="H78" s="168"/>
      <c r="I78" s="168"/>
      <c r="J78" s="128">
        <f>IF('表四'!C78=SUM('表四'!D78:I78),"","分项不等于合计数")</f>
      </c>
      <c r="K78" s="129"/>
    </row>
    <row r="79" spans="1:11" ht="19.5" customHeight="1">
      <c r="A79" s="6" t="s">
        <v>1909</v>
      </c>
      <c r="B79" s="33" t="s">
        <v>339</v>
      </c>
      <c r="C79" s="167">
        <f>SUM('表二'!D500)</f>
        <v>20</v>
      </c>
      <c r="D79" s="168">
        <v>20</v>
      </c>
      <c r="E79" s="168"/>
      <c r="F79" s="168"/>
      <c r="G79" s="168"/>
      <c r="H79" s="168"/>
      <c r="I79" s="168"/>
      <c r="J79" s="128">
        <f>IF('表四'!C79=SUM('表四'!D79:I79),"","分项不等于合计数")</f>
      </c>
      <c r="K79" s="129"/>
    </row>
    <row r="80" spans="1:11" ht="19.5" customHeight="1">
      <c r="A80" s="6" t="s">
        <v>1913</v>
      </c>
      <c r="B80" s="33" t="s">
        <v>343</v>
      </c>
      <c r="C80" s="167">
        <f>SUM('表二'!D504)</f>
        <v>983</v>
      </c>
      <c r="D80" s="167">
        <f aca="true" t="shared" si="7" ref="D80:I80">SUM(D81:D101)</f>
        <v>983</v>
      </c>
      <c r="E80" s="167">
        <f t="shared" si="7"/>
        <v>0</v>
      </c>
      <c r="F80" s="167">
        <f t="shared" si="7"/>
        <v>0</v>
      </c>
      <c r="G80" s="167">
        <f t="shared" si="7"/>
        <v>0</v>
      </c>
      <c r="H80" s="167">
        <f t="shared" si="7"/>
        <v>0</v>
      </c>
      <c r="I80" s="167">
        <f t="shared" si="7"/>
        <v>0</v>
      </c>
      <c r="J80" s="128">
        <f>IF('表四'!C80=SUM('表四'!D80:I80),"","分项不等于合计数")</f>
      </c>
      <c r="K80" s="128">
        <f>IF(E80='表三'!D60,"","表三专项转移支付收入不等于表四专项安排数")</f>
      </c>
    </row>
    <row r="81" spans="1:10" ht="19.5" customHeight="1">
      <c r="A81" s="6" t="s">
        <v>1914</v>
      </c>
      <c r="B81" s="33" t="s">
        <v>344</v>
      </c>
      <c r="C81" s="167">
        <f>SUM('表二'!D505)</f>
        <v>0</v>
      </c>
      <c r="D81" s="168"/>
      <c r="E81" s="168"/>
      <c r="F81" s="168"/>
      <c r="G81" s="168"/>
      <c r="H81" s="168"/>
      <c r="I81" s="168"/>
      <c r="J81" s="128">
        <f>IF('表四'!C81=SUM('表四'!D81:I81),"","分项不等于合计数")</f>
      </c>
    </row>
    <row r="82" spans="1:11" ht="19.5" customHeight="1">
      <c r="A82" s="6" t="s">
        <v>1928</v>
      </c>
      <c r="B82" s="33" t="s">
        <v>358</v>
      </c>
      <c r="C82" s="167">
        <f>SUM('表二'!D524)</f>
        <v>0</v>
      </c>
      <c r="D82" s="168"/>
      <c r="E82" s="168"/>
      <c r="F82" s="168"/>
      <c r="G82" s="168"/>
      <c r="H82" s="168"/>
      <c r="I82" s="168"/>
      <c r="J82" s="128">
        <f>IF('表四'!C82=SUM('表四'!D82:I82),"","分项不等于合计数")</f>
      </c>
      <c r="K82" s="129"/>
    </row>
    <row r="83" spans="1:11" ht="19.5" customHeight="1">
      <c r="A83" s="6" t="s">
        <v>1936</v>
      </c>
      <c r="B83" s="33" t="s">
        <v>363</v>
      </c>
      <c r="C83" s="167">
        <f>SUM('表二'!D532)</f>
        <v>0</v>
      </c>
      <c r="D83" s="168"/>
      <c r="E83" s="168"/>
      <c r="F83" s="168"/>
      <c r="G83" s="168"/>
      <c r="H83" s="168"/>
      <c r="I83" s="168"/>
      <c r="J83" s="128">
        <f>IF('表四'!C83=SUM('表四'!D83:I83),"","分项不等于合计数")</f>
      </c>
      <c r="K83" s="129"/>
    </row>
    <row r="84" spans="1:11" ht="19.5" customHeight="1">
      <c r="A84" s="6" t="s">
        <v>1938</v>
      </c>
      <c r="B84" s="33" t="s">
        <v>365</v>
      </c>
      <c r="C84" s="167">
        <f>SUM('表二'!D534)</f>
        <v>50</v>
      </c>
      <c r="D84" s="168">
        <v>50</v>
      </c>
      <c r="E84" s="168"/>
      <c r="F84" s="168"/>
      <c r="G84" s="168"/>
      <c r="H84" s="168"/>
      <c r="I84" s="168"/>
      <c r="J84" s="128">
        <f>IF('表四'!C84=SUM('表四'!D84:I84),"","分项不等于合计数")</f>
      </c>
      <c r="K84" s="129"/>
    </row>
    <row r="85" spans="1:11" ht="19.5" customHeight="1">
      <c r="A85" s="6" t="s">
        <v>1946</v>
      </c>
      <c r="B85" s="33" t="s">
        <v>374</v>
      </c>
      <c r="C85" s="167">
        <f>SUM('表二'!D543)</f>
        <v>0</v>
      </c>
      <c r="D85" s="168"/>
      <c r="E85" s="168"/>
      <c r="F85" s="168"/>
      <c r="G85" s="168"/>
      <c r="H85" s="168"/>
      <c r="I85" s="168"/>
      <c r="J85" s="128">
        <f>IF('表四'!C85=SUM('表四'!D85:I85),"","分项不等于合计数")</f>
      </c>
      <c r="K85" s="129"/>
    </row>
    <row r="86" spans="1:11" ht="19.5" customHeight="1">
      <c r="A86" s="6" t="s">
        <v>1950</v>
      </c>
      <c r="B86" s="33" t="s">
        <v>378</v>
      </c>
      <c r="C86" s="167">
        <f>SUM('表二'!D547)</f>
        <v>0</v>
      </c>
      <c r="D86" s="168"/>
      <c r="E86" s="168"/>
      <c r="F86" s="168"/>
      <c r="G86" s="168"/>
      <c r="H86" s="168"/>
      <c r="I86" s="168"/>
      <c r="J86" s="128">
        <f>IF('表四'!C86=SUM('表四'!D86:I86),"","分项不等于合计数")</f>
      </c>
      <c r="K86" s="129"/>
    </row>
    <row r="87" spans="1:11" ht="19.5" customHeight="1">
      <c r="A87" s="6" t="s">
        <v>1960</v>
      </c>
      <c r="B87" s="33" t="s">
        <v>388</v>
      </c>
      <c r="C87" s="167">
        <f>SUM('表二'!D557)</f>
        <v>183</v>
      </c>
      <c r="D87" s="168">
        <v>183</v>
      </c>
      <c r="E87" s="168"/>
      <c r="F87" s="168"/>
      <c r="G87" s="168"/>
      <c r="H87" s="168"/>
      <c r="I87" s="168"/>
      <c r="J87" s="128">
        <f>IF('表四'!C87=SUM('表四'!D87:I87),"","分项不等于合计数")</f>
      </c>
      <c r="K87" s="129"/>
    </row>
    <row r="88" spans="1:11" ht="19.5" customHeight="1">
      <c r="A88" s="6" t="s">
        <v>1968</v>
      </c>
      <c r="B88" s="33" t="s">
        <v>396</v>
      </c>
      <c r="C88" s="167">
        <f>SUM('表二'!D565)</f>
        <v>0</v>
      </c>
      <c r="D88" s="168"/>
      <c r="E88" s="168"/>
      <c r="F88" s="168"/>
      <c r="G88" s="168"/>
      <c r="H88" s="168"/>
      <c r="I88" s="168"/>
      <c r="J88" s="128">
        <f>IF('表四'!C88=SUM('表四'!D88:I88),"","分项不等于合计数")</f>
      </c>
      <c r="K88" s="129"/>
    </row>
    <row r="89" spans="1:11" ht="19.5" customHeight="1">
      <c r="A89" s="6" t="s">
        <v>1975</v>
      </c>
      <c r="B89" s="33" t="s">
        <v>403</v>
      </c>
      <c r="C89" s="167">
        <f>SUM('表二'!D572)</f>
        <v>450</v>
      </c>
      <c r="D89" s="168">
        <v>450</v>
      </c>
      <c r="E89" s="168"/>
      <c r="F89" s="168"/>
      <c r="G89" s="168"/>
      <c r="H89" s="168"/>
      <c r="I89" s="168"/>
      <c r="J89" s="128">
        <f>IF('表四'!C89=SUM('表四'!D89:I89),"","分项不等于合计数")</f>
      </c>
      <c r="K89" s="129"/>
    </row>
    <row r="90" spans="1:11" ht="19.5" customHeight="1">
      <c r="A90" s="6" t="s">
        <v>1983</v>
      </c>
      <c r="B90" s="33" t="s">
        <v>411</v>
      </c>
      <c r="C90" s="167">
        <f>SUM('表二'!D580)</f>
        <v>0</v>
      </c>
      <c r="D90" s="168"/>
      <c r="E90" s="168"/>
      <c r="F90" s="168"/>
      <c r="G90" s="168"/>
      <c r="H90" s="168"/>
      <c r="I90" s="168"/>
      <c r="J90" s="128">
        <f>IF('表四'!C90=SUM('表四'!D90:I90),"","分项不等于合计数")</f>
      </c>
      <c r="K90" s="129"/>
    </row>
    <row r="91" spans="1:11" ht="19.5" customHeight="1">
      <c r="A91" s="6" t="s">
        <v>1992</v>
      </c>
      <c r="B91" s="33" t="s">
        <v>417</v>
      </c>
      <c r="C91" s="167">
        <f>SUM('表二'!D589)</f>
        <v>0</v>
      </c>
      <c r="D91" s="168"/>
      <c r="E91" s="168"/>
      <c r="F91" s="168"/>
      <c r="G91" s="168"/>
      <c r="H91" s="168"/>
      <c r="I91" s="168"/>
      <c r="J91" s="128">
        <f>IF('表四'!C91=SUM('表四'!D91:I91),"","分项不等于合计数")</f>
      </c>
      <c r="K91" s="129"/>
    </row>
    <row r="92" spans="1:11" ht="19.5" customHeight="1">
      <c r="A92" s="6" t="s">
        <v>1997</v>
      </c>
      <c r="B92" s="33" t="s">
        <v>419</v>
      </c>
      <c r="C92" s="167">
        <f>SUM('表二'!D594)</f>
        <v>0</v>
      </c>
      <c r="D92" s="168"/>
      <c r="E92" s="168"/>
      <c r="F92" s="168"/>
      <c r="G92" s="168"/>
      <c r="H92" s="168"/>
      <c r="I92" s="168"/>
      <c r="J92" s="128">
        <f>IF('表四'!C92=SUM('表四'!D92:I92),"","分项不等于合计数")</f>
      </c>
      <c r="K92" s="129"/>
    </row>
    <row r="93" spans="1:11" ht="19.5" customHeight="1">
      <c r="A93" s="6" t="s">
        <v>2000</v>
      </c>
      <c r="B93" s="33" t="s">
        <v>422</v>
      </c>
      <c r="C93" s="167">
        <f>SUM('表二'!D597)</f>
        <v>5</v>
      </c>
      <c r="D93" s="168">
        <v>5</v>
      </c>
      <c r="E93" s="168"/>
      <c r="F93" s="168"/>
      <c r="G93" s="168"/>
      <c r="H93" s="168"/>
      <c r="I93" s="168"/>
      <c r="J93" s="128">
        <f>IF('表四'!C93=SUM('表四'!D93:I93),"","分项不等于合计数")</f>
      </c>
      <c r="K93" s="129"/>
    </row>
    <row r="94" spans="1:11" ht="19.5" customHeight="1">
      <c r="A94" s="6" t="s">
        <v>2003</v>
      </c>
      <c r="B94" s="33" t="s">
        <v>425</v>
      </c>
      <c r="C94" s="167">
        <f>SUM('表二'!D600)</f>
        <v>35</v>
      </c>
      <c r="D94" s="168">
        <v>35</v>
      </c>
      <c r="E94" s="168"/>
      <c r="F94" s="168"/>
      <c r="G94" s="168"/>
      <c r="H94" s="168"/>
      <c r="I94" s="168"/>
      <c r="J94" s="128">
        <f>IF('表四'!C94=SUM('表四'!D94:I94),"","分项不等于合计数")</f>
      </c>
      <c r="K94" s="129"/>
    </row>
    <row r="95" spans="1:11" ht="19.5" customHeight="1">
      <c r="A95" s="6" t="s">
        <v>2006</v>
      </c>
      <c r="B95" s="33" t="s">
        <v>428</v>
      </c>
      <c r="C95" s="167">
        <f>SUM('表二'!D603)</f>
        <v>0</v>
      </c>
      <c r="D95" s="168"/>
      <c r="E95" s="168"/>
      <c r="F95" s="168"/>
      <c r="G95" s="168"/>
      <c r="H95" s="168"/>
      <c r="I95" s="168"/>
      <c r="J95" s="128">
        <f>IF('表四'!C95=SUM('表四'!D95:I95),"","分项不等于合计数")</f>
      </c>
      <c r="K95" s="129"/>
    </row>
    <row r="96" spans="1:11" ht="19.5" customHeight="1">
      <c r="A96" s="6" t="s">
        <v>2009</v>
      </c>
      <c r="B96" s="33" t="s">
        <v>431</v>
      </c>
      <c r="C96" s="167">
        <f>SUM('表二'!D606)</f>
        <v>200</v>
      </c>
      <c r="D96" s="168">
        <v>200</v>
      </c>
      <c r="E96" s="168"/>
      <c r="F96" s="168"/>
      <c r="G96" s="168"/>
      <c r="H96" s="168"/>
      <c r="I96" s="168"/>
      <c r="J96" s="128">
        <f>IF('表四'!C96=SUM('表四'!D96:I96),"","分项不等于合计数")</f>
      </c>
      <c r="K96" s="129"/>
    </row>
    <row r="97" spans="1:11" ht="19.5" customHeight="1">
      <c r="A97" s="6" t="s">
        <v>2012</v>
      </c>
      <c r="B97" s="33" t="s">
        <v>434</v>
      </c>
      <c r="C97" s="167">
        <f>SUM('表二'!D609)</f>
        <v>0</v>
      </c>
      <c r="D97" s="168"/>
      <c r="E97" s="168"/>
      <c r="F97" s="168"/>
      <c r="G97" s="168"/>
      <c r="H97" s="168"/>
      <c r="I97" s="168"/>
      <c r="J97" s="128">
        <f>IF('表四'!C97=SUM('表四'!D97:I97),"","分项不等于合计数")</f>
      </c>
      <c r="K97" s="129"/>
    </row>
    <row r="98" spans="1:11" ht="19.5" customHeight="1">
      <c r="A98" s="6" t="s">
        <v>2016</v>
      </c>
      <c r="B98" s="33" t="s">
        <v>438</v>
      </c>
      <c r="C98" s="167">
        <f>SUM('表二'!D613)</f>
        <v>0</v>
      </c>
      <c r="D98" s="168"/>
      <c r="E98" s="168"/>
      <c r="F98" s="168"/>
      <c r="G98" s="168"/>
      <c r="H98" s="168"/>
      <c r="I98" s="168"/>
      <c r="J98" s="128">
        <f>IF('表四'!C98=SUM('表四'!D98:I98),"","分项不等于合计数")</f>
      </c>
      <c r="K98" s="129"/>
    </row>
    <row r="99" spans="1:11" ht="19.5" customHeight="1">
      <c r="A99" s="6" t="s">
        <v>2020</v>
      </c>
      <c r="B99" s="42" t="s">
        <v>442</v>
      </c>
      <c r="C99" s="167">
        <f>SUM('表二'!D617)</f>
        <v>0</v>
      </c>
      <c r="D99" s="168"/>
      <c r="E99" s="168"/>
      <c r="F99" s="168"/>
      <c r="G99" s="168"/>
      <c r="H99" s="168"/>
      <c r="I99" s="168"/>
      <c r="J99" s="128">
        <f>IF('表四'!C99=SUM('表四'!D99:I99),"","分项不等于合计数")</f>
      </c>
      <c r="K99" s="129"/>
    </row>
    <row r="100" spans="1:11" ht="19.5" customHeight="1">
      <c r="A100" s="6" t="s">
        <v>2028</v>
      </c>
      <c r="B100" s="33" t="s">
        <v>446</v>
      </c>
      <c r="C100" s="167">
        <f>SUM('表二'!D625)</f>
        <v>0</v>
      </c>
      <c r="D100" s="168"/>
      <c r="E100" s="168"/>
      <c r="F100" s="168"/>
      <c r="G100" s="168"/>
      <c r="H100" s="168"/>
      <c r="I100" s="168"/>
      <c r="J100" s="128">
        <f>IF('表四'!C100=SUM('表四'!D100:I100),"","分项不等于合计数")</f>
      </c>
      <c r="K100" s="129"/>
    </row>
    <row r="101" spans="1:11" ht="19.5" customHeight="1">
      <c r="A101" s="6" t="s">
        <v>2031</v>
      </c>
      <c r="B101" s="33" t="s">
        <v>449</v>
      </c>
      <c r="C101" s="167">
        <f>SUM('表二'!D628)</f>
        <v>60</v>
      </c>
      <c r="D101" s="168">
        <v>60</v>
      </c>
      <c r="E101" s="168"/>
      <c r="F101" s="168"/>
      <c r="G101" s="168"/>
      <c r="H101" s="168"/>
      <c r="I101" s="168"/>
      <c r="J101" s="128">
        <f>IF('表四'!C101=SUM('表四'!D101:I101),"","分项不等于合计数")</f>
      </c>
      <c r="K101" s="129"/>
    </row>
    <row r="102" spans="1:11" ht="19.5" customHeight="1">
      <c r="A102" s="6" t="s">
        <v>2032</v>
      </c>
      <c r="B102" s="33" t="s">
        <v>450</v>
      </c>
      <c r="C102" s="167">
        <f>SUM('表二'!D629)</f>
        <v>190</v>
      </c>
      <c r="D102" s="167">
        <f aca="true" t="shared" si="8" ref="D102:I102">SUM(D103:D115)</f>
        <v>190</v>
      </c>
      <c r="E102" s="167">
        <f t="shared" si="8"/>
        <v>0</v>
      </c>
      <c r="F102" s="167">
        <f t="shared" si="8"/>
        <v>0</v>
      </c>
      <c r="G102" s="167">
        <f t="shared" si="8"/>
        <v>0</v>
      </c>
      <c r="H102" s="167">
        <f t="shared" si="8"/>
        <v>0</v>
      </c>
      <c r="I102" s="167">
        <f t="shared" si="8"/>
        <v>0</v>
      </c>
      <c r="J102" s="128">
        <f>IF('表四'!C102=SUM('表四'!D102:I102),"","分项不等于合计数")</f>
      </c>
      <c r="K102" s="128">
        <f>IF(E102='表三'!D61,"","表三专项转移支付收入不等于表四专项安排数")</f>
      </c>
    </row>
    <row r="103" spans="1:10" ht="19.5" customHeight="1">
      <c r="A103" s="6" t="s">
        <v>2033</v>
      </c>
      <c r="B103" s="33" t="s">
        <v>451</v>
      </c>
      <c r="C103" s="167">
        <f>SUM('表二'!D630)</f>
        <v>0</v>
      </c>
      <c r="D103" s="168"/>
      <c r="E103" s="168"/>
      <c r="F103" s="168"/>
      <c r="G103" s="168"/>
      <c r="H103" s="168"/>
      <c r="I103" s="168"/>
      <c r="J103" s="128">
        <f>IF('表四'!C103=SUM('表四'!D103:I103),"","分项不等于合计数")</f>
      </c>
    </row>
    <row r="104" spans="1:11" ht="19.5" customHeight="1">
      <c r="A104" s="6" t="s">
        <v>2038</v>
      </c>
      <c r="B104" s="33" t="s">
        <v>453</v>
      </c>
      <c r="C104" s="167">
        <f>SUM('表二'!D635)</f>
        <v>0</v>
      </c>
      <c r="D104" s="168"/>
      <c r="E104" s="168"/>
      <c r="F104" s="168"/>
      <c r="G104" s="168"/>
      <c r="H104" s="168"/>
      <c r="I104" s="168"/>
      <c r="J104" s="128">
        <f>IF('表四'!C104=SUM('表四'!D104:I104),"","分项不等于合计数")</f>
      </c>
      <c r="K104" s="129"/>
    </row>
    <row r="105" spans="1:11" ht="19.5" customHeight="1">
      <c r="A105" s="6" t="s">
        <v>2052</v>
      </c>
      <c r="B105" s="33" t="s">
        <v>467</v>
      </c>
      <c r="C105" s="167">
        <f>SUM('表二'!D649)</f>
        <v>0</v>
      </c>
      <c r="D105" s="168"/>
      <c r="E105" s="168"/>
      <c r="F105" s="168"/>
      <c r="G105" s="168"/>
      <c r="H105" s="168"/>
      <c r="I105" s="168"/>
      <c r="J105" s="128">
        <f>IF('表四'!C105=SUM('表四'!D105:I105),"","分项不等于合计数")</f>
      </c>
      <c r="K105" s="129"/>
    </row>
    <row r="106" spans="1:11" ht="19.5" customHeight="1">
      <c r="A106" s="6" t="s">
        <v>2056</v>
      </c>
      <c r="B106" s="33" t="s">
        <v>471</v>
      </c>
      <c r="C106" s="167">
        <f>SUM('表二'!D653)</f>
        <v>120</v>
      </c>
      <c r="D106" s="168">
        <v>120</v>
      </c>
      <c r="E106" s="168"/>
      <c r="F106" s="168"/>
      <c r="G106" s="168"/>
      <c r="H106" s="168"/>
      <c r="I106" s="168"/>
      <c r="J106" s="128">
        <f>IF('表四'!C106=SUM('表四'!D106:I106),"","分项不等于合计数")</f>
      </c>
      <c r="K106" s="129"/>
    </row>
    <row r="107" spans="1:11" ht="19.5" customHeight="1">
      <c r="A107" s="6" t="s">
        <v>2068</v>
      </c>
      <c r="B107" s="33" t="s">
        <v>483</v>
      </c>
      <c r="C107" s="167">
        <f>SUM('表二'!D665)</f>
        <v>0</v>
      </c>
      <c r="D107" s="168"/>
      <c r="E107" s="168"/>
      <c r="F107" s="168"/>
      <c r="G107" s="168"/>
      <c r="H107" s="168"/>
      <c r="I107" s="168"/>
      <c r="J107" s="128">
        <f>IF('表四'!C107=SUM('表四'!D107:I107),"","分项不等于合计数")</f>
      </c>
      <c r="K107" s="129"/>
    </row>
    <row r="108" spans="1:11" ht="19.5" customHeight="1">
      <c r="A108" s="6" t="s">
        <v>2071</v>
      </c>
      <c r="B108" s="33" t="s">
        <v>486</v>
      </c>
      <c r="C108" s="167">
        <f>SUM('表二'!D668)</f>
        <v>50</v>
      </c>
      <c r="D108" s="168">
        <v>50</v>
      </c>
      <c r="E108" s="168"/>
      <c r="F108" s="168"/>
      <c r="G108" s="168"/>
      <c r="H108" s="168"/>
      <c r="I108" s="168"/>
      <c r="J108" s="128">
        <f>IF('表四'!C108=SUM('表四'!D108:I108),"","分项不等于合计数")</f>
      </c>
      <c r="K108" s="129"/>
    </row>
    <row r="109" spans="1:11" ht="19.5" customHeight="1">
      <c r="A109" s="6" t="s">
        <v>2075</v>
      </c>
      <c r="B109" s="33" t="s">
        <v>490</v>
      </c>
      <c r="C109" s="169">
        <f>SUM('表二'!D672)</f>
        <v>0</v>
      </c>
      <c r="D109" s="168"/>
      <c r="E109" s="168"/>
      <c r="F109" s="168"/>
      <c r="G109" s="168"/>
      <c r="H109" s="168"/>
      <c r="I109" s="168"/>
      <c r="J109" s="128">
        <f>IF('表四'!C109=SUM('表四'!D109:I109),"","分项不等于合计数")</f>
      </c>
      <c r="K109" s="129"/>
    </row>
    <row r="110" spans="1:11" ht="19.5" customHeight="1">
      <c r="A110" s="6" t="s">
        <v>2080</v>
      </c>
      <c r="B110" s="33" t="s">
        <v>495</v>
      </c>
      <c r="C110" s="167">
        <f>SUM('表二'!D677)</f>
        <v>0</v>
      </c>
      <c r="D110" s="168"/>
      <c r="E110" s="168"/>
      <c r="F110" s="168"/>
      <c r="G110" s="168"/>
      <c r="H110" s="168"/>
      <c r="I110" s="168"/>
      <c r="J110" s="128">
        <f>IF('表四'!C110=SUM('表四'!D110:I110),"","分项不等于合计数")</f>
      </c>
      <c r="K110" s="129"/>
    </row>
    <row r="111" spans="1:11" ht="19.5" customHeight="1">
      <c r="A111" s="6" t="s">
        <v>2084</v>
      </c>
      <c r="B111" s="33" t="s">
        <v>499</v>
      </c>
      <c r="C111" s="167">
        <f>SUM('表二'!D681)</f>
        <v>20</v>
      </c>
      <c r="D111" s="168">
        <v>20</v>
      </c>
      <c r="E111" s="168"/>
      <c r="F111" s="168"/>
      <c r="G111" s="168"/>
      <c r="H111" s="168"/>
      <c r="I111" s="168"/>
      <c r="J111" s="128">
        <f>IF('表四'!C111=SUM('表四'!D111:I111),"","分项不等于合计数")</f>
      </c>
      <c r="K111" s="129"/>
    </row>
    <row r="112" spans="1:11" ht="19.5" customHeight="1">
      <c r="A112" s="6" t="s">
        <v>2088</v>
      </c>
      <c r="B112" s="33" t="s">
        <v>503</v>
      </c>
      <c r="C112" s="167">
        <f>SUM('表二'!D685)</f>
        <v>0</v>
      </c>
      <c r="D112" s="168"/>
      <c r="E112" s="168"/>
      <c r="F112" s="168"/>
      <c r="G112" s="168"/>
      <c r="H112" s="168"/>
      <c r="I112" s="168"/>
      <c r="J112" s="128">
        <f>IF('表四'!C112=SUM('表四'!D112:I112),"","分项不等于合计数")</f>
      </c>
      <c r="K112" s="129"/>
    </row>
    <row r="113" spans="1:11" ht="19.5" customHeight="1">
      <c r="A113" s="6" t="s">
        <v>2091</v>
      </c>
      <c r="B113" s="33" t="s">
        <v>506</v>
      </c>
      <c r="C113" s="167">
        <f>SUM('表二'!D688)</f>
        <v>0</v>
      </c>
      <c r="D113" s="168"/>
      <c r="E113" s="168"/>
      <c r="F113" s="168"/>
      <c r="G113" s="168"/>
      <c r="H113" s="168"/>
      <c r="I113" s="168"/>
      <c r="J113" s="128">
        <f>IF('表四'!C113=SUM('表四'!D113:I113),"","分项不等于合计数")</f>
      </c>
      <c r="K113" s="129"/>
    </row>
    <row r="114" spans="1:11" ht="19.5" customHeight="1">
      <c r="A114" s="6" t="s">
        <v>2100</v>
      </c>
      <c r="B114" s="33" t="s">
        <v>510</v>
      </c>
      <c r="C114" s="167">
        <f>SUM('表二'!D697)</f>
        <v>0</v>
      </c>
      <c r="D114" s="168"/>
      <c r="E114" s="168"/>
      <c r="F114" s="168"/>
      <c r="G114" s="168"/>
      <c r="H114" s="168"/>
      <c r="I114" s="168"/>
      <c r="J114" s="128">
        <f>IF('表四'!C114=SUM('表四'!D114:I114),"","分项不等于合计数")</f>
      </c>
      <c r="K114" s="129"/>
    </row>
    <row r="115" spans="1:11" ht="19.5" customHeight="1">
      <c r="A115" s="6" t="s">
        <v>2101</v>
      </c>
      <c r="B115" s="33" t="s">
        <v>511</v>
      </c>
      <c r="C115" s="167">
        <f>SUM('表二'!D698)</f>
        <v>0</v>
      </c>
      <c r="D115" s="168"/>
      <c r="E115" s="168"/>
      <c r="F115" s="168"/>
      <c r="G115" s="168"/>
      <c r="H115" s="168"/>
      <c r="I115" s="168"/>
      <c r="J115" s="128">
        <f>IF('表四'!C115=SUM('表四'!D115:I115),"","分项不等于合计数")</f>
      </c>
      <c r="K115" s="129"/>
    </row>
    <row r="116" spans="1:11" ht="19.5" customHeight="1">
      <c r="A116" s="6" t="s">
        <v>2102</v>
      </c>
      <c r="B116" s="33" t="s">
        <v>512</v>
      </c>
      <c r="C116" s="167">
        <f>SUM('表二'!D699)</f>
        <v>850</v>
      </c>
      <c r="D116" s="167">
        <f aca="true" t="shared" si="9" ref="D116:I116">SUM(D117:D131)</f>
        <v>850</v>
      </c>
      <c r="E116" s="167">
        <f t="shared" si="9"/>
        <v>0</v>
      </c>
      <c r="F116" s="167">
        <f t="shared" si="9"/>
        <v>0</v>
      </c>
      <c r="G116" s="167">
        <f t="shared" si="9"/>
        <v>0</v>
      </c>
      <c r="H116" s="167">
        <f t="shared" si="9"/>
        <v>0</v>
      </c>
      <c r="I116" s="167">
        <f t="shared" si="9"/>
        <v>0</v>
      </c>
      <c r="J116" s="128">
        <f>IF('表四'!C116=SUM('表四'!D116:I116),"","分项不等于合计数")</f>
      </c>
      <c r="K116" s="128">
        <f>IF(E116='表三'!D62,"","表三专项转移支付收入不等于表四专项安排数")</f>
      </c>
    </row>
    <row r="117" spans="1:10" ht="19.5" customHeight="1">
      <c r="A117" s="6" t="s">
        <v>2103</v>
      </c>
      <c r="B117" s="33" t="s">
        <v>513</v>
      </c>
      <c r="C117" s="167">
        <f>SUM('表二'!D700)</f>
        <v>0</v>
      </c>
      <c r="D117" s="168"/>
      <c r="E117" s="168"/>
      <c r="F117" s="168"/>
      <c r="G117" s="168"/>
      <c r="H117" s="168"/>
      <c r="I117" s="168"/>
      <c r="J117" s="128">
        <f>IF('表四'!C117=SUM('表四'!D117:I117),"","分项不等于合计数")</f>
      </c>
    </row>
    <row r="118" spans="1:11" ht="19.5" customHeight="1">
      <c r="A118" s="6" t="s">
        <v>2113</v>
      </c>
      <c r="B118" s="33" t="s">
        <v>520</v>
      </c>
      <c r="C118" s="167">
        <f>SUM('表二'!D710)</f>
        <v>0</v>
      </c>
      <c r="D118" s="168"/>
      <c r="E118" s="168"/>
      <c r="F118" s="168"/>
      <c r="G118" s="168"/>
      <c r="H118" s="168"/>
      <c r="I118" s="168"/>
      <c r="J118" s="128">
        <f>IF('表四'!C118=SUM('表四'!D118:I118),"","分项不等于合计数")</f>
      </c>
      <c r="K118" s="129"/>
    </row>
    <row r="119" spans="1:11" ht="19.5" customHeight="1">
      <c r="A119" s="6" t="s">
        <v>2117</v>
      </c>
      <c r="B119" s="33" t="s">
        <v>524</v>
      </c>
      <c r="C119" s="167">
        <f>SUM('表二'!D714)</f>
        <v>450</v>
      </c>
      <c r="D119" s="168">
        <v>450</v>
      </c>
      <c r="E119" s="168"/>
      <c r="F119" s="168"/>
      <c r="G119" s="168"/>
      <c r="H119" s="168"/>
      <c r="I119" s="168"/>
      <c r="J119" s="128">
        <f>IF('表四'!C119=SUM('表四'!D119:I119),"","分项不等于合计数")</f>
      </c>
      <c r="K119" s="129"/>
    </row>
    <row r="120" spans="1:11" ht="19.5" customHeight="1">
      <c r="A120" s="6" t="s">
        <v>2125</v>
      </c>
      <c r="B120" s="33" t="s">
        <v>533</v>
      </c>
      <c r="C120" s="167">
        <f>SUM('表二'!D723)</f>
        <v>400</v>
      </c>
      <c r="D120" s="168">
        <v>400</v>
      </c>
      <c r="E120" s="168"/>
      <c r="F120" s="168"/>
      <c r="G120" s="168"/>
      <c r="H120" s="168"/>
      <c r="I120" s="168"/>
      <c r="J120" s="128">
        <f>IF('表四'!C120=SUM('表四'!D120:I120),"","分项不等于合计数")</f>
      </c>
      <c r="K120" s="129"/>
    </row>
    <row r="121" spans="1:11" ht="19.5" customHeight="1">
      <c r="A121" s="6" t="s">
        <v>2130</v>
      </c>
      <c r="B121" s="33" t="s">
        <v>538</v>
      </c>
      <c r="C121" s="167">
        <f>SUM('表二'!D728)</f>
        <v>0</v>
      </c>
      <c r="D121" s="168"/>
      <c r="E121" s="168"/>
      <c r="F121" s="168"/>
      <c r="G121" s="168"/>
      <c r="H121" s="168"/>
      <c r="I121" s="168"/>
      <c r="J121" s="128">
        <f>IF('表四'!C121=SUM('表四'!D121:I121),"","分项不等于合计数")</f>
      </c>
      <c r="K121" s="129"/>
    </row>
    <row r="122" spans="1:11" ht="19.5" customHeight="1">
      <c r="A122" s="6" t="s">
        <v>2137</v>
      </c>
      <c r="B122" s="33" t="s">
        <v>545</v>
      </c>
      <c r="C122" s="167">
        <f>SUM('表二'!D735)</f>
        <v>0</v>
      </c>
      <c r="D122" s="168"/>
      <c r="E122" s="168"/>
      <c r="F122" s="168"/>
      <c r="G122" s="168"/>
      <c r="H122" s="168"/>
      <c r="I122" s="168"/>
      <c r="J122" s="128">
        <f>IF('表四'!C122=SUM('表四'!D122:I122),"","分项不等于合计数")</f>
      </c>
      <c r="K122" s="129"/>
    </row>
    <row r="123" spans="1:11" ht="19.5" customHeight="1">
      <c r="A123" s="6" t="s">
        <v>2143</v>
      </c>
      <c r="B123" s="33" t="s">
        <v>551</v>
      </c>
      <c r="C123" s="167">
        <f>SUM('表二'!D741)</f>
        <v>0</v>
      </c>
      <c r="D123" s="168"/>
      <c r="E123" s="168"/>
      <c r="F123" s="168"/>
      <c r="G123" s="168"/>
      <c r="H123" s="168"/>
      <c r="I123" s="168"/>
      <c r="J123" s="128">
        <f>IF('表四'!C123=SUM('表四'!D123:I123),"","分项不等于合计数")</f>
      </c>
      <c r="K123" s="129"/>
    </row>
    <row r="124" spans="1:11" ht="19.5" customHeight="1">
      <c r="A124" s="6" t="s">
        <v>2146</v>
      </c>
      <c r="B124" s="33" t="s">
        <v>554</v>
      </c>
      <c r="C124" s="167">
        <f>SUM('表二'!D744)</f>
        <v>0</v>
      </c>
      <c r="D124" s="168"/>
      <c r="E124" s="168"/>
      <c r="F124" s="168"/>
      <c r="G124" s="168"/>
      <c r="H124" s="168"/>
      <c r="I124" s="168"/>
      <c r="J124" s="128">
        <f>IF('表四'!C124=SUM('表四'!D124:I124),"","分项不等于合计数")</f>
      </c>
      <c r="K124" s="129"/>
    </row>
    <row r="125" spans="1:11" ht="19.5" customHeight="1">
      <c r="A125" s="6" t="s">
        <v>2149</v>
      </c>
      <c r="B125" s="33" t="s">
        <v>557</v>
      </c>
      <c r="C125" s="167">
        <f>SUM('表二'!D747)</f>
        <v>0</v>
      </c>
      <c r="D125" s="168"/>
      <c r="E125" s="168"/>
      <c r="F125" s="168"/>
      <c r="G125" s="168"/>
      <c r="H125" s="168"/>
      <c r="I125" s="168"/>
      <c r="J125" s="128">
        <f>IF('表四'!C125=SUM('表四'!D125:I125),"","分项不等于合计数")</f>
      </c>
      <c r="K125" s="129"/>
    </row>
    <row r="126" spans="1:11" ht="19.5" customHeight="1">
      <c r="A126" s="6" t="s">
        <v>2150</v>
      </c>
      <c r="B126" s="33" t="s">
        <v>558</v>
      </c>
      <c r="C126" s="167">
        <f>SUM('表二'!D748)</f>
        <v>0</v>
      </c>
      <c r="D126" s="168"/>
      <c r="E126" s="168"/>
      <c r="F126" s="168"/>
      <c r="G126" s="168"/>
      <c r="H126" s="168"/>
      <c r="I126" s="168"/>
      <c r="J126" s="128">
        <f>IF('表四'!C126=SUM('表四'!D126:I126),"","分项不等于合计数")</f>
      </c>
      <c r="K126" s="129"/>
    </row>
    <row r="127" spans="1:11" ht="19.5" customHeight="1">
      <c r="A127" s="6" t="s">
        <v>2151</v>
      </c>
      <c r="B127" s="33" t="s">
        <v>559</v>
      </c>
      <c r="C127" s="167">
        <f>SUM('表二'!D749)</f>
        <v>0</v>
      </c>
      <c r="D127" s="168"/>
      <c r="E127" s="168"/>
      <c r="F127" s="168"/>
      <c r="G127" s="168"/>
      <c r="H127" s="168"/>
      <c r="I127" s="168"/>
      <c r="J127" s="128">
        <f>IF('表四'!C127=SUM('表四'!D127:I127),"","分项不等于合计数")</f>
      </c>
      <c r="K127" s="129"/>
    </row>
    <row r="128" spans="1:11" ht="19.5" customHeight="1">
      <c r="A128" s="6" t="s">
        <v>2157</v>
      </c>
      <c r="B128" s="33" t="s">
        <v>565</v>
      </c>
      <c r="C128" s="167">
        <f>SUM('表二'!D755)</f>
        <v>0</v>
      </c>
      <c r="D128" s="168"/>
      <c r="E128" s="168"/>
      <c r="F128" s="168"/>
      <c r="G128" s="168"/>
      <c r="H128" s="168"/>
      <c r="I128" s="168"/>
      <c r="J128" s="128">
        <f>IF('表四'!C128=SUM('表四'!D128:I128),"","分项不等于合计数")</f>
      </c>
      <c r="K128" s="129"/>
    </row>
    <row r="129" spans="1:11" ht="19.5" customHeight="1">
      <c r="A129" s="6" t="s">
        <v>2158</v>
      </c>
      <c r="B129" s="33" t="s">
        <v>566</v>
      </c>
      <c r="C129" s="167">
        <f>SUM('表二'!D756)</f>
        <v>0</v>
      </c>
      <c r="D129" s="168"/>
      <c r="E129" s="168"/>
      <c r="F129" s="168"/>
      <c r="G129" s="168"/>
      <c r="H129" s="168"/>
      <c r="I129" s="168"/>
      <c r="J129" s="128">
        <f>IF('表四'!C129=SUM('表四'!D129:I129),"","分项不等于合计数")</f>
      </c>
      <c r="K129" s="129"/>
    </row>
    <row r="130" spans="1:11" ht="19.5" customHeight="1">
      <c r="A130" s="6" t="s">
        <v>2159</v>
      </c>
      <c r="B130" s="33" t="s">
        <v>567</v>
      </c>
      <c r="C130" s="167">
        <f>SUM('表二'!D757)</f>
        <v>0</v>
      </c>
      <c r="D130" s="168"/>
      <c r="E130" s="168"/>
      <c r="F130" s="168"/>
      <c r="G130" s="168"/>
      <c r="H130" s="168"/>
      <c r="I130" s="168"/>
      <c r="J130" s="128">
        <f>IF('表四'!C130=SUM('表四'!D130:I130),"","分项不等于合计数")</f>
      </c>
      <c r="K130" s="129"/>
    </row>
    <row r="131" spans="1:11" ht="19.5" customHeight="1">
      <c r="A131" s="6" t="s">
        <v>2174</v>
      </c>
      <c r="B131" s="33" t="s">
        <v>577</v>
      </c>
      <c r="C131" s="167">
        <f>SUM('表二'!D772)</f>
        <v>0</v>
      </c>
      <c r="D131" s="168"/>
      <c r="E131" s="168"/>
      <c r="F131" s="168"/>
      <c r="G131" s="168"/>
      <c r="H131" s="168"/>
      <c r="I131" s="168"/>
      <c r="J131" s="128">
        <f>IF('表四'!C131=SUM('表四'!D131:I131),"","分项不等于合计数")</f>
      </c>
      <c r="K131" s="129"/>
    </row>
    <row r="132" spans="1:11" ht="19.5" customHeight="1">
      <c r="A132" s="6" t="s">
        <v>2175</v>
      </c>
      <c r="B132" s="33" t="s">
        <v>578</v>
      </c>
      <c r="C132" s="167">
        <f>SUM('表二'!D773)</f>
        <v>0</v>
      </c>
      <c r="D132" s="167">
        <f aca="true" t="shared" si="10" ref="D132:I132">SUM(D133:D138)</f>
        <v>6880</v>
      </c>
      <c r="E132" s="167">
        <f t="shared" si="10"/>
        <v>0</v>
      </c>
      <c r="F132" s="167">
        <f t="shared" si="10"/>
        <v>0</v>
      </c>
      <c r="G132" s="167">
        <f t="shared" si="10"/>
        <v>0</v>
      </c>
      <c r="H132" s="167">
        <f t="shared" si="10"/>
        <v>0</v>
      </c>
      <c r="I132" s="167">
        <f t="shared" si="10"/>
        <v>0</v>
      </c>
      <c r="J132" s="128" t="str">
        <f>IF('表四'!C132=SUM('表四'!D132:I132),"","分项不等于合计数")</f>
        <v>分项不等于合计数</v>
      </c>
      <c r="K132" s="128">
        <f>IF(E132='表三'!D63,"","表三专项转移支付收入不等于表四专项安排数")</f>
      </c>
    </row>
    <row r="133" spans="1:10" ht="19.5" customHeight="1">
      <c r="A133" s="6" t="s">
        <v>2176</v>
      </c>
      <c r="B133" s="33" t="s">
        <v>579</v>
      </c>
      <c r="C133" s="167">
        <f>SUM('表二'!D774)</f>
        <v>0</v>
      </c>
      <c r="D133" s="168"/>
      <c r="E133" s="168"/>
      <c r="F133" s="168"/>
      <c r="G133" s="168"/>
      <c r="H133" s="168"/>
      <c r="I133" s="168"/>
      <c r="J133" s="128">
        <f>IF('表四'!C133=SUM('表四'!D133:I133),"","分项不等于合计数")</f>
      </c>
    </row>
    <row r="134" spans="1:11" ht="19.5" customHeight="1">
      <c r="A134" s="6" t="s">
        <v>2187</v>
      </c>
      <c r="B134" s="33" t="s">
        <v>587</v>
      </c>
      <c r="C134" s="167">
        <f>SUM('表二'!D785)</f>
        <v>0</v>
      </c>
      <c r="D134" s="168"/>
      <c r="E134" s="168"/>
      <c r="F134" s="168"/>
      <c r="G134" s="168"/>
      <c r="H134" s="168"/>
      <c r="I134" s="168"/>
      <c r="J134" s="128">
        <f>IF('表四'!C134=SUM('表四'!D134:I134),"","分项不等于合计数")</f>
      </c>
      <c r="K134" s="129"/>
    </row>
    <row r="135" spans="1:11" ht="19.5" customHeight="1">
      <c r="A135" s="6" t="s">
        <v>2188</v>
      </c>
      <c r="B135" s="33" t="s">
        <v>588</v>
      </c>
      <c r="C135" s="167">
        <f>SUM('表二'!D786)</f>
        <v>0</v>
      </c>
      <c r="D135" s="168"/>
      <c r="E135" s="168"/>
      <c r="F135" s="168"/>
      <c r="G135" s="168"/>
      <c r="H135" s="168"/>
      <c r="I135" s="168"/>
      <c r="J135" s="128">
        <f>IF('表四'!C135=SUM('表四'!D135:I135),"","分项不等于合计数")</f>
      </c>
      <c r="K135" s="129"/>
    </row>
    <row r="136" spans="1:11" ht="19.5" customHeight="1">
      <c r="A136" s="6" t="s">
        <v>2191</v>
      </c>
      <c r="B136" s="33" t="s">
        <v>591</v>
      </c>
      <c r="C136" s="167">
        <f>SUM('表二'!D789)</f>
        <v>530</v>
      </c>
      <c r="D136" s="168">
        <v>530</v>
      </c>
      <c r="E136" s="168"/>
      <c r="F136" s="168"/>
      <c r="G136" s="168"/>
      <c r="H136" s="168"/>
      <c r="I136" s="168"/>
      <c r="J136" s="128">
        <f>IF('表四'!C136=SUM('表四'!D136:I136),"","分项不等于合计数")</f>
      </c>
      <c r="K136" s="129"/>
    </row>
    <row r="137" spans="1:11" ht="19.5" customHeight="1">
      <c r="A137" s="6" t="s">
        <v>2192</v>
      </c>
      <c r="B137" s="33" t="s">
        <v>592</v>
      </c>
      <c r="C137" s="167">
        <f>SUM('表二'!D790)</f>
        <v>0</v>
      </c>
      <c r="D137" s="168"/>
      <c r="E137" s="168"/>
      <c r="F137" s="168"/>
      <c r="G137" s="168"/>
      <c r="H137" s="168"/>
      <c r="I137" s="168"/>
      <c r="J137" s="128">
        <f>IF('表四'!C137=SUM('表四'!D137:I137),"","分项不等于合计数")</f>
      </c>
      <c r="K137" s="129"/>
    </row>
    <row r="138" spans="1:11" ht="19.5" customHeight="1">
      <c r="A138" s="6" t="s">
        <v>2193</v>
      </c>
      <c r="B138" s="33" t="s">
        <v>593</v>
      </c>
      <c r="C138" s="167">
        <f>SUM('表二'!D791)</f>
        <v>6350</v>
      </c>
      <c r="D138" s="168">
        <v>6350</v>
      </c>
      <c r="E138" s="168"/>
      <c r="F138" s="168"/>
      <c r="G138" s="168"/>
      <c r="H138" s="168"/>
      <c r="I138" s="168"/>
      <c r="J138" s="128">
        <f>IF('表四'!C138=SUM('表四'!D138:I138),"","分项不等于合计数")</f>
      </c>
      <c r="K138" s="129"/>
    </row>
    <row r="139" spans="1:11" ht="19.5" customHeight="1">
      <c r="A139" s="6" t="s">
        <v>2194</v>
      </c>
      <c r="B139" s="33" t="s">
        <v>594</v>
      </c>
      <c r="C139" s="167">
        <f>SUM('表二'!D792)</f>
        <v>1855</v>
      </c>
      <c r="D139" s="167">
        <f aca="true" t="shared" si="11" ref="D139:I139">SUM(D140:D147)</f>
        <v>1855</v>
      </c>
      <c r="E139" s="167">
        <f t="shared" si="11"/>
        <v>0</v>
      </c>
      <c r="F139" s="167">
        <f t="shared" si="11"/>
        <v>0</v>
      </c>
      <c r="G139" s="167">
        <f t="shared" si="11"/>
        <v>0</v>
      </c>
      <c r="H139" s="167">
        <f t="shared" si="11"/>
        <v>0</v>
      </c>
      <c r="I139" s="167">
        <f t="shared" si="11"/>
        <v>0</v>
      </c>
      <c r="J139" s="128">
        <f>IF('表四'!C139=SUM('表四'!D139:I139),"","分项不等于合计数")</f>
      </c>
      <c r="K139" s="128">
        <f>IF(E139='表三'!D64,"","表三专项转移支付收入不等于表四专项安排数")</f>
      </c>
    </row>
    <row r="140" spans="1:10" ht="19.5" customHeight="1">
      <c r="A140" s="6" t="s">
        <v>2195</v>
      </c>
      <c r="B140" s="33" t="s">
        <v>595</v>
      </c>
      <c r="C140" s="167">
        <f>SUM('表二'!D793)</f>
        <v>1120</v>
      </c>
      <c r="D140" s="168">
        <v>1120</v>
      </c>
      <c r="E140" s="168"/>
      <c r="F140" s="168"/>
      <c r="G140" s="168"/>
      <c r="H140" s="168"/>
      <c r="I140" s="168"/>
      <c r="J140" s="128">
        <f>IF('表四'!C140=SUM('表四'!D140:I140),"","分项不等于合计数")</f>
      </c>
    </row>
    <row r="141" spans="1:11" ht="19.5" customHeight="1">
      <c r="A141" s="6" t="s">
        <v>2221</v>
      </c>
      <c r="B141" s="33" t="s">
        <v>617</v>
      </c>
      <c r="C141" s="167">
        <f>SUM('表二'!D819)</f>
        <v>0</v>
      </c>
      <c r="D141" s="168"/>
      <c r="E141" s="168"/>
      <c r="F141" s="168"/>
      <c r="G141" s="168"/>
      <c r="H141" s="168"/>
      <c r="I141" s="168"/>
      <c r="J141" s="128">
        <f>IF('表四'!C141=SUM('表四'!D141:I141),"","分项不等于合计数")</f>
      </c>
      <c r="K141" s="129"/>
    </row>
    <row r="142" spans="1:11" ht="19.5" customHeight="1">
      <c r="A142" s="6" t="s">
        <v>2246</v>
      </c>
      <c r="B142" s="33" t="s">
        <v>638</v>
      </c>
      <c r="C142" s="167">
        <f>SUM('表二'!D844)</f>
        <v>5</v>
      </c>
      <c r="D142" s="168">
        <v>5</v>
      </c>
      <c r="E142" s="168"/>
      <c r="F142" s="168"/>
      <c r="G142" s="168"/>
      <c r="H142" s="168"/>
      <c r="I142" s="168"/>
      <c r="J142" s="128">
        <f>IF('表四'!C142=SUM('表四'!D142:I142),"","分项不等于合计数")</f>
      </c>
      <c r="K142" s="129"/>
    </row>
    <row r="143" spans="1:11" ht="19.5" customHeight="1">
      <c r="A143" s="6" t="s">
        <v>2274</v>
      </c>
      <c r="B143" s="33" t="s">
        <v>662</v>
      </c>
      <c r="C143" s="167">
        <f>SUM('表二'!D872)</f>
        <v>130</v>
      </c>
      <c r="D143" s="168">
        <v>130</v>
      </c>
      <c r="E143" s="168"/>
      <c r="F143" s="168"/>
      <c r="G143" s="168"/>
      <c r="H143" s="168"/>
      <c r="I143" s="168"/>
      <c r="J143" s="128">
        <f>IF('表四'!C143=SUM('表四'!D143:I143),"","分项不等于合计数")</f>
      </c>
      <c r="K143" s="129"/>
    </row>
    <row r="144" spans="1:11" ht="19.5" customHeight="1">
      <c r="A144" s="6" t="s">
        <v>2285</v>
      </c>
      <c r="B144" s="33" t="s">
        <v>669</v>
      </c>
      <c r="C144" s="167">
        <f>SUM('表二'!D883)</f>
        <v>600</v>
      </c>
      <c r="D144" s="168">
        <v>600</v>
      </c>
      <c r="E144" s="168"/>
      <c r="F144" s="168"/>
      <c r="G144" s="168"/>
      <c r="H144" s="168"/>
      <c r="I144" s="168"/>
      <c r="J144" s="128">
        <f>IF('表四'!C144=SUM('表四'!D144:I144),"","分项不等于合计数")</f>
      </c>
      <c r="K144" s="129"/>
    </row>
    <row r="145" spans="1:11" ht="19.5" customHeight="1">
      <c r="A145" s="6" t="s">
        <v>2292</v>
      </c>
      <c r="B145" s="33" t="s">
        <v>676</v>
      </c>
      <c r="C145" s="167">
        <f>SUM('表二'!D890)</f>
        <v>0</v>
      </c>
      <c r="D145" s="168"/>
      <c r="E145" s="168"/>
      <c r="F145" s="168"/>
      <c r="G145" s="168"/>
      <c r="H145" s="168"/>
      <c r="I145" s="168"/>
      <c r="J145" s="128">
        <f>IF('表四'!C145=SUM('表四'!D145:I145),"","分项不等于合计数")</f>
      </c>
      <c r="K145" s="129"/>
    </row>
    <row r="146" spans="1:11" ht="19.5" customHeight="1">
      <c r="A146" s="6" t="s">
        <v>2299</v>
      </c>
      <c r="B146" s="33" t="s">
        <v>683</v>
      </c>
      <c r="C146" s="167">
        <f>SUM('表二'!D897)</f>
        <v>0</v>
      </c>
      <c r="D146" s="168"/>
      <c r="E146" s="168"/>
      <c r="F146" s="168"/>
      <c r="G146" s="168"/>
      <c r="H146" s="168"/>
      <c r="I146" s="168"/>
      <c r="J146" s="128">
        <f>IF('表四'!C146=SUM('表四'!D146:I146),"","分项不等于合计数")</f>
      </c>
      <c r="K146" s="129"/>
    </row>
    <row r="147" spans="1:11" ht="19.5" customHeight="1">
      <c r="A147" s="6" t="s">
        <v>2302</v>
      </c>
      <c r="B147" s="33" t="s">
        <v>686</v>
      </c>
      <c r="C147" s="167">
        <f>SUM('表二'!D900)</f>
        <v>0</v>
      </c>
      <c r="D147" s="168"/>
      <c r="E147" s="168"/>
      <c r="F147" s="168"/>
      <c r="G147" s="168"/>
      <c r="H147" s="168"/>
      <c r="I147" s="168"/>
      <c r="J147" s="128">
        <f>IF('表四'!C147=SUM('表四'!D147:I147),"","分项不等于合计数")</f>
      </c>
      <c r="K147" s="129"/>
    </row>
    <row r="148" spans="1:11" ht="19.5" customHeight="1">
      <c r="A148" s="6" t="s">
        <v>2305</v>
      </c>
      <c r="B148" s="6" t="s">
        <v>689</v>
      </c>
      <c r="C148" s="167">
        <f>SUM('表二'!D903)</f>
        <v>0</v>
      </c>
      <c r="D148" s="167">
        <f aca="true" t="shared" si="12" ref="D148:I148">SUM(D149:D155)</f>
        <v>0</v>
      </c>
      <c r="E148" s="167">
        <f t="shared" si="12"/>
        <v>0</v>
      </c>
      <c r="F148" s="167">
        <f t="shared" si="12"/>
        <v>0</v>
      </c>
      <c r="G148" s="167">
        <f t="shared" si="12"/>
        <v>0</v>
      </c>
      <c r="H148" s="167">
        <f t="shared" si="12"/>
        <v>0</v>
      </c>
      <c r="I148" s="167">
        <f t="shared" si="12"/>
        <v>0</v>
      </c>
      <c r="J148" s="128">
        <f>IF('表四'!C148=SUM('表四'!D148:I148),"","分项不等于合计数")</f>
      </c>
      <c r="K148" s="128">
        <f>IF(E148='表三'!D65,"","表三专项转移支付收入不等于表四专项安排数")</f>
      </c>
    </row>
    <row r="149" spans="1:10" ht="19.5" customHeight="1">
      <c r="A149" s="6" t="s">
        <v>2306</v>
      </c>
      <c r="B149" s="33" t="s">
        <v>690</v>
      </c>
      <c r="C149" s="167">
        <f>SUM('表二'!D904)</f>
        <v>0</v>
      </c>
      <c r="D149" s="168"/>
      <c r="E149" s="168"/>
      <c r="F149" s="168"/>
      <c r="G149" s="168"/>
      <c r="H149" s="168"/>
      <c r="I149" s="168"/>
      <c r="J149" s="128">
        <f>IF('表四'!C149=SUM('表四'!D149:I149),"","分项不等于合计数")</f>
      </c>
    </row>
    <row r="150" spans="1:11" ht="19.5" customHeight="1">
      <c r="A150" s="6" t="s">
        <v>2329</v>
      </c>
      <c r="B150" s="33" t="s">
        <v>710</v>
      </c>
      <c r="C150" s="167">
        <f>SUM('表二'!D927)</f>
        <v>0</v>
      </c>
      <c r="D150" s="168"/>
      <c r="E150" s="168"/>
      <c r="F150" s="168"/>
      <c r="G150" s="168"/>
      <c r="H150" s="168"/>
      <c r="I150" s="168"/>
      <c r="J150" s="128">
        <f>IF('表四'!C150=SUM('表四'!D150:I150),"","分项不等于合计数")</f>
      </c>
      <c r="K150" s="129"/>
    </row>
    <row r="151" spans="1:11" ht="19.5" customHeight="1">
      <c r="A151" s="6" t="s">
        <v>2339</v>
      </c>
      <c r="B151" s="33" t="s">
        <v>717</v>
      </c>
      <c r="C151" s="167">
        <f>SUM('表二'!D937)</f>
        <v>0</v>
      </c>
      <c r="D151" s="168"/>
      <c r="E151" s="168"/>
      <c r="F151" s="168"/>
      <c r="G151" s="168"/>
      <c r="H151" s="168"/>
      <c r="I151" s="168"/>
      <c r="J151" s="128">
        <f>IF('表四'!C151=SUM('表四'!D151:I151),"","分项不等于合计数")</f>
      </c>
      <c r="K151" s="129"/>
    </row>
    <row r="152" spans="1:11" ht="19.5" customHeight="1">
      <c r="A152" s="6" t="s">
        <v>2349</v>
      </c>
      <c r="B152" s="33" t="s">
        <v>724</v>
      </c>
      <c r="C152" s="167">
        <f>SUM('表二'!D947)</f>
        <v>0</v>
      </c>
      <c r="D152" s="168"/>
      <c r="E152" s="168"/>
      <c r="F152" s="168"/>
      <c r="G152" s="168"/>
      <c r="H152" s="168"/>
      <c r="I152" s="168"/>
      <c r="J152" s="128">
        <f>IF('表四'!C152=SUM('表四'!D152:I152),"","分项不等于合计数")</f>
      </c>
      <c r="K152" s="129"/>
    </row>
    <row r="153" spans="1:11" ht="19.5" customHeight="1">
      <c r="A153" s="6" t="s">
        <v>2354</v>
      </c>
      <c r="B153" s="33" t="s">
        <v>729</v>
      </c>
      <c r="C153" s="167">
        <f>SUM('表二'!D952)</f>
        <v>0</v>
      </c>
      <c r="D153" s="168"/>
      <c r="E153" s="168"/>
      <c r="F153" s="168"/>
      <c r="G153" s="168"/>
      <c r="H153" s="168"/>
      <c r="I153" s="168"/>
      <c r="J153" s="128">
        <f>IF('表四'!C153=SUM('表四'!D153:I153),"","分项不等于合计数")</f>
      </c>
      <c r="K153" s="129"/>
    </row>
    <row r="154" spans="1:11" ht="19.5" customHeight="1">
      <c r="A154" s="6" t="s">
        <v>2361</v>
      </c>
      <c r="B154" s="33" t="s">
        <v>732</v>
      </c>
      <c r="C154" s="167">
        <f>SUM('表二'!D959)</f>
        <v>0</v>
      </c>
      <c r="D154" s="168"/>
      <c r="E154" s="168"/>
      <c r="F154" s="168"/>
      <c r="G154" s="168"/>
      <c r="H154" s="168"/>
      <c r="I154" s="168"/>
      <c r="J154" s="128">
        <f>IF('表四'!C154=SUM('表四'!D154:I154),"","分项不等于合计数")</f>
      </c>
      <c r="K154" s="129"/>
    </row>
    <row r="155" spans="1:11" ht="19.5" customHeight="1">
      <c r="A155" s="6" t="s">
        <v>2366</v>
      </c>
      <c r="B155" s="33" t="s">
        <v>737</v>
      </c>
      <c r="C155" s="167">
        <f>SUM('表二'!D964)</f>
        <v>0</v>
      </c>
      <c r="D155" s="168"/>
      <c r="E155" s="168"/>
      <c r="F155" s="168"/>
      <c r="G155" s="168"/>
      <c r="H155" s="168"/>
      <c r="I155" s="168"/>
      <c r="J155" s="128">
        <f>IF('表四'!C155=SUM('表四'!D155:I155),"","分项不等于合计数")</f>
      </c>
      <c r="K155" s="129"/>
    </row>
    <row r="156" spans="1:11" ht="19.5" customHeight="1">
      <c r="A156" s="6" t="s">
        <v>2369</v>
      </c>
      <c r="B156" s="33" t="s">
        <v>740</v>
      </c>
      <c r="C156" s="167">
        <f>SUM('表二'!D967)</f>
        <v>0</v>
      </c>
      <c r="D156" s="167">
        <f aca="true" t="shared" si="13" ref="D156:I156">SUM(D157:D163)</f>
        <v>0</v>
      </c>
      <c r="E156" s="167">
        <f t="shared" si="13"/>
        <v>0</v>
      </c>
      <c r="F156" s="167">
        <f t="shared" si="13"/>
        <v>0</v>
      </c>
      <c r="G156" s="167">
        <f t="shared" si="13"/>
        <v>0</v>
      </c>
      <c r="H156" s="167">
        <f t="shared" si="13"/>
        <v>0</v>
      </c>
      <c r="I156" s="167">
        <f t="shared" si="13"/>
        <v>0</v>
      </c>
      <c r="J156" s="128">
        <f>IF('表四'!C156=SUM('表四'!D156:I156),"","分项不等于合计数")</f>
      </c>
      <c r="K156" s="128">
        <f>IF(E156='表三'!D66,"","表三专项转移支付收入不等于表四专项安排数")</f>
      </c>
    </row>
    <row r="157" spans="1:10" ht="19.5" customHeight="1">
      <c r="A157" s="6" t="s">
        <v>2370</v>
      </c>
      <c r="B157" s="33" t="s">
        <v>741</v>
      </c>
      <c r="C157" s="167">
        <f>SUM('表二'!D968)</f>
        <v>0</v>
      </c>
      <c r="D157" s="168"/>
      <c r="E157" s="168"/>
      <c r="F157" s="168"/>
      <c r="G157" s="168"/>
      <c r="H157" s="168"/>
      <c r="I157" s="168"/>
      <c r="J157" s="128">
        <f>IF('表四'!C157=SUM('表四'!D157:I157),"","分项不等于合计数")</f>
      </c>
    </row>
    <row r="158" spans="1:11" ht="19.5" customHeight="1">
      <c r="A158" s="6" t="s">
        <v>2380</v>
      </c>
      <c r="B158" s="33" t="s">
        <v>748</v>
      </c>
      <c r="C158" s="167">
        <f>SUM('表二'!D978)</f>
        <v>0</v>
      </c>
      <c r="D158" s="168"/>
      <c r="E158" s="168"/>
      <c r="F158" s="168"/>
      <c r="G158" s="168"/>
      <c r="H158" s="168"/>
      <c r="I158" s="168"/>
      <c r="J158" s="128">
        <f>IF('表四'!C158=SUM('表四'!D158:I158),"","分项不等于合计数")</f>
      </c>
      <c r="K158" s="129"/>
    </row>
    <row r="159" spans="1:11" ht="19.5" customHeight="1">
      <c r="A159" s="6" t="s">
        <v>2396</v>
      </c>
      <c r="B159" s="33" t="s">
        <v>761</v>
      </c>
      <c r="C159" s="167">
        <f>SUM('表二'!D994)</f>
        <v>0</v>
      </c>
      <c r="D159" s="168"/>
      <c r="E159" s="168"/>
      <c r="F159" s="168"/>
      <c r="G159" s="168"/>
      <c r="H159" s="168"/>
      <c r="I159" s="168"/>
      <c r="J159" s="128">
        <f>IF('表四'!C159=SUM('表四'!D159:I159),"","分项不等于合计数")</f>
      </c>
      <c r="K159" s="129"/>
    </row>
    <row r="160" spans="1:11" ht="19.5" customHeight="1">
      <c r="A160" s="6" t="s">
        <v>2401</v>
      </c>
      <c r="B160" s="33" t="s">
        <v>763</v>
      </c>
      <c r="C160" s="167">
        <f>SUM('表二'!D999)</f>
        <v>0</v>
      </c>
      <c r="D160" s="168"/>
      <c r="E160" s="168"/>
      <c r="F160" s="168"/>
      <c r="G160" s="168"/>
      <c r="H160" s="168"/>
      <c r="I160" s="168"/>
      <c r="J160" s="128">
        <f>IF('表四'!C160=SUM('表四'!D160:I160),"","分项不等于合计数")</f>
      </c>
      <c r="K160" s="129"/>
    </row>
    <row r="161" spans="1:11" ht="19.5" customHeight="1">
      <c r="A161" s="6" t="s">
        <v>2409</v>
      </c>
      <c r="B161" s="33" t="s">
        <v>770</v>
      </c>
      <c r="C161" s="167">
        <f>SUM('表二'!D1010)</f>
        <v>0</v>
      </c>
      <c r="D161" s="168"/>
      <c r="E161" s="168"/>
      <c r="F161" s="168"/>
      <c r="G161" s="168"/>
      <c r="H161" s="168"/>
      <c r="I161" s="168"/>
      <c r="J161" s="128">
        <f>IF('表四'!C161=SUM('表四'!D161:I161),"","分项不等于合计数")</f>
      </c>
      <c r="K161" s="129"/>
    </row>
    <row r="162" spans="1:11" ht="19.5" customHeight="1">
      <c r="A162" s="6" t="s">
        <v>2416</v>
      </c>
      <c r="B162" s="33" t="s">
        <v>774</v>
      </c>
      <c r="C162" s="167">
        <f>SUM('表二'!D1017)</f>
        <v>0</v>
      </c>
      <c r="D162" s="168"/>
      <c r="E162" s="168"/>
      <c r="F162" s="168"/>
      <c r="G162" s="168"/>
      <c r="H162" s="168"/>
      <c r="I162" s="168"/>
      <c r="J162" s="128">
        <f>IF('表四'!C162=SUM('表四'!D162:I162),"","分项不等于合计数")</f>
      </c>
      <c r="K162" s="129"/>
    </row>
    <row r="163" spans="1:11" ht="19.5" customHeight="1">
      <c r="A163" s="6" t="s">
        <v>2423</v>
      </c>
      <c r="B163" s="33" t="s">
        <v>804</v>
      </c>
      <c r="C163" s="167">
        <f>SUM('表二'!D1025)</f>
        <v>0</v>
      </c>
      <c r="D163" s="168"/>
      <c r="E163" s="168"/>
      <c r="F163" s="168"/>
      <c r="G163" s="168"/>
      <c r="H163" s="168"/>
      <c r="I163" s="168"/>
      <c r="J163" s="128">
        <f>IF('表四'!C163=SUM('表四'!D163:I163),"","分项不等于合计数")</f>
      </c>
      <c r="K163" s="129"/>
    </row>
    <row r="164" spans="1:11" ht="19.5" customHeight="1">
      <c r="A164" s="6" t="s">
        <v>2429</v>
      </c>
      <c r="B164" s="33" t="s">
        <v>810</v>
      </c>
      <c r="C164" s="169">
        <f>SUM('表二'!D1031)</f>
        <v>0</v>
      </c>
      <c r="D164" s="167">
        <f aca="true" t="shared" si="14" ref="D164:I164">SUM(D165:D167)</f>
        <v>0</v>
      </c>
      <c r="E164" s="167">
        <f t="shared" si="14"/>
        <v>0</v>
      </c>
      <c r="F164" s="167">
        <f t="shared" si="14"/>
        <v>0</v>
      </c>
      <c r="G164" s="167">
        <f t="shared" si="14"/>
        <v>0</v>
      </c>
      <c r="H164" s="167">
        <f t="shared" si="14"/>
        <v>0</v>
      </c>
      <c r="I164" s="167">
        <f t="shared" si="14"/>
        <v>0</v>
      </c>
      <c r="J164" s="128">
        <f>IF('表四'!C164=SUM('表四'!D164:I164),"","分项不等于合计数")</f>
      </c>
      <c r="K164" s="128">
        <f>IF(E164='表三'!D67,"","表三专项转移支付收入不等于表四专项安排数")</f>
      </c>
    </row>
    <row r="165" spans="1:10" ht="19.5" customHeight="1">
      <c r="A165" s="6" t="s">
        <v>2430</v>
      </c>
      <c r="B165" s="33" t="s">
        <v>811</v>
      </c>
      <c r="C165" s="167">
        <f>SUM('表二'!D1032)</f>
        <v>0</v>
      </c>
      <c r="D165" s="168"/>
      <c r="E165" s="168"/>
      <c r="F165" s="168"/>
      <c r="G165" s="168"/>
      <c r="H165" s="168"/>
      <c r="I165" s="168"/>
      <c r="J165" s="128">
        <f>IF('表四'!C165=SUM('表四'!D165:I165),"","分项不等于合计数")</f>
      </c>
    </row>
    <row r="166" spans="1:11" ht="19.5" customHeight="1">
      <c r="A166" s="6" t="s">
        <v>2440</v>
      </c>
      <c r="B166" s="33" t="s">
        <v>817</v>
      </c>
      <c r="C166" s="167">
        <f>SUM('表二'!D1042)</f>
        <v>0</v>
      </c>
      <c r="D166" s="168"/>
      <c r="E166" s="168"/>
      <c r="F166" s="168"/>
      <c r="G166" s="168"/>
      <c r="H166" s="168"/>
      <c r="I166" s="168"/>
      <c r="J166" s="128">
        <f>IF('表四'!C166=SUM('表四'!D166:I166),"","分项不等于合计数")</f>
      </c>
      <c r="K166" s="129"/>
    </row>
    <row r="167" spans="1:11" ht="19.5" customHeight="1">
      <c r="A167" s="6" t="s">
        <v>2446</v>
      </c>
      <c r="B167" s="33" t="s">
        <v>820</v>
      </c>
      <c r="C167" s="167">
        <f>SUM('表二'!D1048)</f>
        <v>0</v>
      </c>
      <c r="D167" s="168"/>
      <c r="E167" s="168"/>
      <c r="F167" s="168"/>
      <c r="G167" s="168"/>
      <c r="H167" s="168"/>
      <c r="I167" s="168"/>
      <c r="J167" s="128">
        <f>IF('表四'!C167=SUM('表四'!D167:I167),"","分项不等于合计数")</f>
      </c>
      <c r="K167" s="129"/>
    </row>
    <row r="168" spans="1:11" ht="19.5" customHeight="1">
      <c r="A168" s="6" t="s">
        <v>2449</v>
      </c>
      <c r="B168" s="33" t="s">
        <v>823</v>
      </c>
      <c r="C168" s="167">
        <f>SUM('表二'!D1051)</f>
        <v>0</v>
      </c>
      <c r="D168" s="167">
        <f aca="true" t="shared" si="15" ref="D168:I168">SUM(D169:D173)</f>
        <v>0</v>
      </c>
      <c r="E168" s="167">
        <f t="shared" si="15"/>
        <v>0</v>
      </c>
      <c r="F168" s="167">
        <f t="shared" si="15"/>
        <v>0</v>
      </c>
      <c r="G168" s="167">
        <f t="shared" si="15"/>
        <v>0</v>
      </c>
      <c r="H168" s="167">
        <f t="shared" si="15"/>
        <v>0</v>
      </c>
      <c r="I168" s="167">
        <f t="shared" si="15"/>
        <v>0</v>
      </c>
      <c r="J168" s="128">
        <f>IF('表四'!C168=SUM('表四'!D168:I168),"","分项不等于合计数")</f>
      </c>
      <c r="K168" s="128">
        <f>IF(E168='表三'!D68,"","表三专项转移支付收入不等于表四专项安排数")</f>
      </c>
    </row>
    <row r="169" spans="1:10" ht="19.5" customHeight="1">
      <c r="A169" s="6" t="s">
        <v>2450</v>
      </c>
      <c r="B169" s="33" t="s">
        <v>824</v>
      </c>
      <c r="C169" s="169">
        <f>SUM('表二'!D1052)</f>
        <v>0</v>
      </c>
      <c r="D169" s="168"/>
      <c r="E169" s="168"/>
      <c r="F169" s="168"/>
      <c r="G169" s="168"/>
      <c r="H169" s="168"/>
      <c r="I169" s="168"/>
      <c r="J169" s="128">
        <f>IF('表四'!C169=SUM('表四'!D169:I169),"","分项不等于合计数")</f>
      </c>
    </row>
    <row r="170" spans="1:11" ht="19.5" customHeight="1">
      <c r="A170" s="131" t="s">
        <v>2779</v>
      </c>
      <c r="B170" s="33" t="s">
        <v>827</v>
      </c>
      <c r="C170" s="169">
        <f>SUM('表二'!D1059)</f>
        <v>0</v>
      </c>
      <c r="D170" s="168"/>
      <c r="E170" s="168"/>
      <c r="F170" s="168"/>
      <c r="G170" s="168"/>
      <c r="H170" s="168"/>
      <c r="I170" s="168"/>
      <c r="J170" s="128">
        <f>IF('表四'!C170=SUM('表四'!D170:I170),"","分项不等于合计数")</f>
      </c>
      <c r="K170" s="129"/>
    </row>
    <row r="171" spans="1:11" ht="19.5" customHeight="1">
      <c r="A171" s="6" t="s">
        <v>2457</v>
      </c>
      <c r="B171" s="33" t="s">
        <v>837</v>
      </c>
      <c r="C171" s="167">
        <f>SUM('表二'!D1069)</f>
        <v>0</v>
      </c>
      <c r="D171" s="168"/>
      <c r="E171" s="168"/>
      <c r="F171" s="168"/>
      <c r="G171" s="168"/>
      <c r="H171" s="168"/>
      <c r="I171" s="168"/>
      <c r="J171" s="128">
        <f>IF('表四'!C171=SUM('表四'!D171:I171),"","分项不等于合计数")</f>
      </c>
      <c r="K171" s="129"/>
    </row>
    <row r="172" spans="1:11" ht="19.5" customHeight="1">
      <c r="A172" s="6" t="s">
        <v>2672</v>
      </c>
      <c r="B172" s="33" t="s">
        <v>843</v>
      </c>
      <c r="C172" s="169">
        <f>SUM('表二'!D1075)</f>
        <v>0</v>
      </c>
      <c r="D172" s="168"/>
      <c r="E172" s="168"/>
      <c r="F172" s="168"/>
      <c r="G172" s="168"/>
      <c r="H172" s="168"/>
      <c r="I172" s="168"/>
      <c r="J172" s="128">
        <f>IF('表四'!C172=SUM('表四'!D172:I172),"","分项不等于合计数")</f>
      </c>
      <c r="K172" s="129"/>
    </row>
    <row r="173" spans="1:11" ht="19.5" customHeight="1">
      <c r="A173" s="6" t="s">
        <v>2463</v>
      </c>
      <c r="B173" s="33" t="s">
        <v>846</v>
      </c>
      <c r="C173" s="167">
        <f>SUM('表二'!D1078)</f>
        <v>0</v>
      </c>
      <c r="D173" s="168"/>
      <c r="E173" s="168"/>
      <c r="F173" s="168"/>
      <c r="G173" s="168"/>
      <c r="H173" s="168"/>
      <c r="I173" s="168"/>
      <c r="J173" s="128">
        <f>IF('表四'!C173=SUM('表四'!D173:I173),"","分项不等于合计数")</f>
      </c>
      <c r="K173" s="129"/>
    </row>
    <row r="174" spans="1:11" ht="19.5" customHeight="1">
      <c r="A174" s="6" t="s">
        <v>2464</v>
      </c>
      <c r="B174" s="33" t="s">
        <v>849</v>
      </c>
      <c r="C174" s="167">
        <f>SUM('表二'!D1081)</f>
        <v>0</v>
      </c>
      <c r="D174" s="167">
        <f aca="true" t="shared" si="16" ref="D174:I174">SUM(D175:D183)</f>
        <v>0</v>
      </c>
      <c r="E174" s="167">
        <f t="shared" si="16"/>
        <v>0</v>
      </c>
      <c r="F174" s="167">
        <f t="shared" si="16"/>
        <v>0</v>
      </c>
      <c r="G174" s="167">
        <f t="shared" si="16"/>
        <v>0</v>
      </c>
      <c r="H174" s="167">
        <f t="shared" si="16"/>
        <v>0</v>
      </c>
      <c r="I174" s="167">
        <f t="shared" si="16"/>
        <v>0</v>
      </c>
      <c r="J174" s="128">
        <f>IF('表四'!C174=SUM('表四'!D174:I174),"","分项不等于合计数")</f>
      </c>
      <c r="K174" s="129"/>
    </row>
    <row r="175" spans="1:11" ht="19.5" customHeight="1">
      <c r="A175" s="6" t="s">
        <v>2465</v>
      </c>
      <c r="B175" s="33" t="s">
        <v>850</v>
      </c>
      <c r="C175" s="167">
        <f>SUM('表二'!D1082)</f>
        <v>0</v>
      </c>
      <c r="D175" s="168"/>
      <c r="E175" s="168"/>
      <c r="F175" s="168"/>
      <c r="G175" s="168"/>
      <c r="H175" s="168"/>
      <c r="I175" s="168"/>
      <c r="J175" s="128">
        <f>IF('表四'!C175=SUM('表四'!D175:I175),"","分项不等于合计数")</f>
      </c>
      <c r="K175" s="129"/>
    </row>
    <row r="176" spans="1:11" ht="19.5" customHeight="1">
      <c r="A176" s="6" t="s">
        <v>2466</v>
      </c>
      <c r="B176" s="33" t="s">
        <v>851</v>
      </c>
      <c r="C176" s="167">
        <f>SUM('表二'!D1083)</f>
        <v>0</v>
      </c>
      <c r="D176" s="168"/>
      <c r="E176" s="168"/>
      <c r="F176" s="168"/>
      <c r="G176" s="168"/>
      <c r="H176" s="168"/>
      <c r="I176" s="168"/>
      <c r="J176" s="128">
        <f>IF('表四'!C176=SUM('表四'!D176:I176),"","分项不等于合计数")</f>
      </c>
      <c r="K176" s="129"/>
    </row>
    <row r="177" spans="1:11" ht="19.5" customHeight="1">
      <c r="A177" s="6" t="s">
        <v>2467</v>
      </c>
      <c r="B177" s="33" t="s">
        <v>852</v>
      </c>
      <c r="C177" s="167">
        <f>SUM('表二'!D1084)</f>
        <v>0</v>
      </c>
      <c r="D177" s="168"/>
      <c r="E177" s="168"/>
      <c r="F177" s="168"/>
      <c r="G177" s="168"/>
      <c r="H177" s="168"/>
      <c r="I177" s="168"/>
      <c r="J177" s="128">
        <f>IF('表四'!C177=SUM('表四'!D177:I177),"","分项不等于合计数")</f>
      </c>
      <c r="K177" s="129"/>
    </row>
    <row r="178" spans="1:11" ht="19.5" customHeight="1">
      <c r="A178" s="6" t="s">
        <v>2468</v>
      </c>
      <c r="B178" s="33" t="s">
        <v>853</v>
      </c>
      <c r="C178" s="167">
        <f>SUM('表二'!D1085)</f>
        <v>0</v>
      </c>
      <c r="D178" s="168"/>
      <c r="E178" s="168"/>
      <c r="F178" s="168"/>
      <c r="G178" s="168"/>
      <c r="H178" s="168"/>
      <c r="I178" s="168"/>
      <c r="J178" s="128">
        <f>IF('表四'!C178=SUM('表四'!D178:I178),"","分项不等于合计数")</f>
      </c>
      <c r="K178" s="129"/>
    </row>
    <row r="179" spans="1:11" ht="19.5" customHeight="1">
      <c r="A179" s="6" t="s">
        <v>2469</v>
      </c>
      <c r="B179" s="33" t="s">
        <v>854</v>
      </c>
      <c r="C179" s="167">
        <f>SUM('表二'!D1086)</f>
        <v>0</v>
      </c>
      <c r="D179" s="168"/>
      <c r="E179" s="168"/>
      <c r="F179" s="168"/>
      <c r="G179" s="168"/>
      <c r="H179" s="168"/>
      <c r="I179" s="168"/>
      <c r="J179" s="128">
        <f>IF('表四'!C179=SUM('表四'!D179:I179),"","分项不等于合计数")</f>
      </c>
      <c r="K179" s="129"/>
    </row>
    <row r="180" spans="1:11" ht="19.5" customHeight="1">
      <c r="A180" s="6" t="s">
        <v>2470</v>
      </c>
      <c r="B180" s="33" t="s">
        <v>855</v>
      </c>
      <c r="C180" s="167">
        <f>SUM('表二'!D1087)</f>
        <v>0</v>
      </c>
      <c r="D180" s="168"/>
      <c r="E180" s="168"/>
      <c r="F180" s="168"/>
      <c r="G180" s="168"/>
      <c r="H180" s="168"/>
      <c r="I180" s="168"/>
      <c r="J180" s="128">
        <f>IF('表四'!C180=SUM('表四'!D180:I180),"","分项不等于合计数")</f>
      </c>
      <c r="K180" s="129"/>
    </row>
    <row r="181" spans="1:11" ht="19.5" customHeight="1">
      <c r="A181" s="6" t="s">
        <v>2471</v>
      </c>
      <c r="B181" s="33" t="s">
        <v>856</v>
      </c>
      <c r="C181" s="167">
        <f>SUM('表二'!D1088)</f>
        <v>0</v>
      </c>
      <c r="D181" s="168"/>
      <c r="E181" s="168"/>
      <c r="F181" s="168"/>
      <c r="G181" s="168"/>
      <c r="H181" s="168"/>
      <c r="I181" s="168"/>
      <c r="J181" s="128">
        <f>IF('表四'!C181=SUM('表四'!D181:I181),"","分项不等于合计数")</f>
      </c>
      <c r="K181" s="129"/>
    </row>
    <row r="182" spans="1:11" ht="19.5" customHeight="1">
      <c r="A182" s="6" t="s">
        <v>2472</v>
      </c>
      <c r="B182" s="33" t="s">
        <v>857</v>
      </c>
      <c r="C182" s="167">
        <f>SUM('表二'!D1089)</f>
        <v>0</v>
      </c>
      <c r="D182" s="168"/>
      <c r="E182" s="168"/>
      <c r="F182" s="168"/>
      <c r="G182" s="168"/>
      <c r="H182" s="168"/>
      <c r="I182" s="168"/>
      <c r="J182" s="128">
        <f>IF('表四'!C182=SUM('表四'!D182:I182),"","分项不等于合计数")</f>
      </c>
      <c r="K182" s="129"/>
    </row>
    <row r="183" spans="1:10" ht="19.5" customHeight="1">
      <c r="A183" s="6" t="s">
        <v>2473</v>
      </c>
      <c r="B183" s="33" t="s">
        <v>858</v>
      </c>
      <c r="C183" s="167">
        <f>SUM('表二'!D1090)</f>
        <v>0</v>
      </c>
      <c r="D183" s="168"/>
      <c r="E183" s="168"/>
      <c r="F183" s="168"/>
      <c r="G183" s="168"/>
      <c r="H183" s="168"/>
      <c r="I183" s="168"/>
      <c r="J183" s="128">
        <f>IF('表四'!C183=SUM('表四'!D183:I183),"","分项不等于合计数")</f>
      </c>
    </row>
    <row r="184" spans="1:11" ht="19.5" customHeight="1">
      <c r="A184" s="6" t="s">
        <v>2474</v>
      </c>
      <c r="B184" s="33" t="s">
        <v>859</v>
      </c>
      <c r="C184" s="167">
        <f>SUM('表二'!D1091)</f>
        <v>0</v>
      </c>
      <c r="D184" s="167">
        <f aca="true" t="shared" si="17" ref="D184:I184">SUM(D185:D187)</f>
        <v>0</v>
      </c>
      <c r="E184" s="167">
        <f t="shared" si="17"/>
        <v>0</v>
      </c>
      <c r="F184" s="167">
        <f t="shared" si="17"/>
        <v>0</v>
      </c>
      <c r="G184" s="167">
        <f t="shared" si="17"/>
        <v>0</v>
      </c>
      <c r="H184" s="167">
        <f t="shared" si="17"/>
        <v>0</v>
      </c>
      <c r="I184" s="167">
        <f t="shared" si="17"/>
        <v>0</v>
      </c>
      <c r="J184" s="128">
        <f>IF('表四'!C184=SUM('表四'!D184:I184),"","分项不等于合计数")</f>
      </c>
      <c r="K184" s="128">
        <f>IF(E184='表三'!D69,"","表三专项转移支付收入不等于表四专项安排数")</f>
      </c>
    </row>
    <row r="185" spans="1:11" ht="19.5" customHeight="1">
      <c r="A185" s="6" t="s">
        <v>2475</v>
      </c>
      <c r="B185" s="33" t="s">
        <v>860</v>
      </c>
      <c r="C185" s="167">
        <f>SUM('表二'!D1092)</f>
        <v>0</v>
      </c>
      <c r="D185" s="168"/>
      <c r="E185" s="168"/>
      <c r="F185" s="168"/>
      <c r="G185" s="168"/>
      <c r="H185" s="168"/>
      <c r="I185" s="168"/>
      <c r="J185" s="128">
        <f>IF('表四'!C185=SUM('表四'!D185:I185),"","分项不等于合计数")</f>
      </c>
      <c r="K185" s="129"/>
    </row>
    <row r="186" spans="1:11" ht="19.5" customHeight="1">
      <c r="A186" s="6" t="s">
        <v>2502</v>
      </c>
      <c r="B186" s="33" t="s">
        <v>883</v>
      </c>
      <c r="C186" s="167">
        <f>SUM('表二'!D1119)</f>
        <v>0</v>
      </c>
      <c r="D186" s="168"/>
      <c r="E186" s="168"/>
      <c r="F186" s="168"/>
      <c r="G186" s="168"/>
      <c r="H186" s="168"/>
      <c r="I186" s="168"/>
      <c r="J186" s="128">
        <f>IF('表四'!C186=SUM('表四'!D186:I186),"","分项不等于合计数")</f>
      </c>
      <c r="K186" s="129"/>
    </row>
    <row r="187" spans="1:10" ht="19.5" customHeight="1">
      <c r="A187" s="6" t="s">
        <v>2517</v>
      </c>
      <c r="B187" s="33" t="s">
        <v>895</v>
      </c>
      <c r="C187" s="167">
        <f>SUM('表二'!D1134)</f>
        <v>0</v>
      </c>
      <c r="D187" s="168"/>
      <c r="E187" s="168"/>
      <c r="F187" s="168"/>
      <c r="G187" s="168"/>
      <c r="H187" s="168"/>
      <c r="I187" s="168"/>
      <c r="J187" s="128">
        <f>IF('表四'!C187=SUM('表四'!D187:I187),"","分项不等于合计数")</f>
      </c>
    </row>
    <row r="188" spans="1:11" ht="19.5" customHeight="1">
      <c r="A188" s="6" t="s">
        <v>2518</v>
      </c>
      <c r="B188" s="33" t="s">
        <v>896</v>
      </c>
      <c r="C188" s="167">
        <f>SUM('表二'!D1135)</f>
        <v>180</v>
      </c>
      <c r="D188" s="167">
        <f aca="true" t="shared" si="18" ref="D188:I188">SUM(D189:D191)</f>
        <v>180</v>
      </c>
      <c r="E188" s="167">
        <f t="shared" si="18"/>
        <v>0</v>
      </c>
      <c r="F188" s="167">
        <f t="shared" si="18"/>
        <v>0</v>
      </c>
      <c r="G188" s="167">
        <f t="shared" si="18"/>
        <v>0</v>
      </c>
      <c r="H188" s="167">
        <f t="shared" si="18"/>
        <v>0</v>
      </c>
      <c r="I188" s="167">
        <f t="shared" si="18"/>
        <v>0</v>
      </c>
      <c r="J188" s="128">
        <f>IF('表四'!C188=SUM('表四'!D188:I188),"","分项不等于合计数")</f>
      </c>
      <c r="K188" s="128">
        <f>IF(E188='表三'!D70,"","表三专项转移支付收入不等于表四专项安排数")</f>
      </c>
    </row>
    <row r="189" spans="1:11" ht="19.5" customHeight="1">
      <c r="A189" s="6" t="s">
        <v>2519</v>
      </c>
      <c r="B189" s="33" t="s">
        <v>897</v>
      </c>
      <c r="C189" s="167">
        <f>SUM('表二'!D1136)</f>
        <v>0</v>
      </c>
      <c r="D189" s="168"/>
      <c r="E189" s="168"/>
      <c r="F189" s="168"/>
      <c r="G189" s="168"/>
      <c r="H189" s="168"/>
      <c r="I189" s="168"/>
      <c r="J189" s="128">
        <f>IF('表四'!C189=SUM('表四'!D189:I189),"","分项不等于合计数")</f>
      </c>
      <c r="K189" s="129"/>
    </row>
    <row r="190" spans="1:11" ht="19.5" customHeight="1">
      <c r="A190" s="6" t="s">
        <v>2530</v>
      </c>
      <c r="B190" s="33" t="s">
        <v>908</v>
      </c>
      <c r="C190" s="167">
        <f>SUM('表二'!D1147)</f>
        <v>180</v>
      </c>
      <c r="D190" s="168">
        <v>180</v>
      </c>
      <c r="E190" s="168"/>
      <c r="F190" s="168"/>
      <c r="G190" s="168"/>
      <c r="H190" s="168"/>
      <c r="I190" s="168"/>
      <c r="J190" s="128">
        <f>IF('表四'!C190=SUM('表四'!D190:I190),"","分项不等于合计数")</f>
      </c>
      <c r="K190" s="129"/>
    </row>
    <row r="191" spans="1:10" ht="19.5" customHeight="1">
      <c r="A191" s="6" t="s">
        <v>2534</v>
      </c>
      <c r="B191" s="33" t="s">
        <v>912</v>
      </c>
      <c r="C191" s="167">
        <f>SUM('表二'!D1151)</f>
        <v>0</v>
      </c>
      <c r="D191" s="168"/>
      <c r="E191" s="168"/>
      <c r="F191" s="168"/>
      <c r="G191" s="168"/>
      <c r="H191" s="168"/>
      <c r="I191" s="168"/>
      <c r="J191" s="128">
        <f>IF('表四'!C191=SUM('表四'!D191:I191),"","分项不等于合计数")</f>
      </c>
    </row>
    <row r="192" spans="1:11" ht="19.5" customHeight="1">
      <c r="A192" s="6" t="s">
        <v>2538</v>
      </c>
      <c r="B192" s="33" t="s">
        <v>916</v>
      </c>
      <c r="C192" s="169">
        <f>SUM('表二'!D1155)</f>
        <v>0</v>
      </c>
      <c r="D192" s="167">
        <f aca="true" t="shared" si="19" ref="D192:I192">SUM(D193:D196)</f>
        <v>0</v>
      </c>
      <c r="E192" s="167">
        <f t="shared" si="19"/>
        <v>0</v>
      </c>
      <c r="F192" s="167">
        <f t="shared" si="19"/>
        <v>0</v>
      </c>
      <c r="G192" s="167">
        <f t="shared" si="19"/>
        <v>0</v>
      </c>
      <c r="H192" s="167">
        <f t="shared" si="19"/>
        <v>0</v>
      </c>
      <c r="I192" s="167">
        <f t="shared" si="19"/>
        <v>0</v>
      </c>
      <c r="J192" s="128">
        <f>IF('表四'!C192=SUM('表四'!D192:I192),"","分项不等于合计数")</f>
      </c>
      <c r="K192" s="128">
        <f>IF(E192='表三'!D71,"","表三专项转移支付收入不等于表四专项安排数")</f>
      </c>
    </row>
    <row r="193" spans="1:11" ht="19.5" customHeight="1">
      <c r="A193" s="6" t="s">
        <v>2539</v>
      </c>
      <c r="B193" s="33" t="s">
        <v>917</v>
      </c>
      <c r="C193" s="167">
        <f>SUM('表二'!D1156)</f>
        <v>0</v>
      </c>
      <c r="D193" s="168"/>
      <c r="E193" s="168"/>
      <c r="F193" s="168"/>
      <c r="G193" s="168"/>
      <c r="H193" s="168"/>
      <c r="I193" s="168"/>
      <c r="J193" s="128">
        <f>IF('表四'!C193=SUM('表四'!D193:I193),"","分项不等于合计数")</f>
      </c>
      <c r="K193" s="129"/>
    </row>
    <row r="194" spans="1:11" ht="19.5" customHeight="1">
      <c r="A194" s="6" t="s">
        <v>2554</v>
      </c>
      <c r="B194" s="33" t="s">
        <v>931</v>
      </c>
      <c r="C194" s="167">
        <f>SUM('表二'!D1174)</f>
        <v>0</v>
      </c>
      <c r="D194" s="168"/>
      <c r="E194" s="168"/>
      <c r="F194" s="168"/>
      <c r="G194" s="168"/>
      <c r="H194" s="168"/>
      <c r="I194" s="168"/>
      <c r="J194" s="128">
        <f>IF('表四'!C194=SUM('表四'!D194:I194),"","分项不等于合计数")</f>
      </c>
      <c r="K194" s="129"/>
    </row>
    <row r="195" spans="1:11" ht="19.5" customHeight="1">
      <c r="A195" s="6" t="s">
        <v>2559</v>
      </c>
      <c r="B195" s="33" t="s">
        <v>937</v>
      </c>
      <c r="C195" s="167">
        <f>SUM('表二'!D1180)</f>
        <v>0</v>
      </c>
      <c r="D195" s="168"/>
      <c r="E195" s="168"/>
      <c r="F195" s="168"/>
      <c r="G195" s="168"/>
      <c r="H195" s="168"/>
      <c r="I195" s="168"/>
      <c r="J195" s="128">
        <f>IF('表四'!C195=SUM('表四'!D195:I195),"","分项不等于合计数")</f>
      </c>
      <c r="K195" s="129"/>
    </row>
    <row r="196" spans="1:11" ht="19.5" customHeight="1">
      <c r="A196" s="6" t="s">
        <v>2565</v>
      </c>
      <c r="B196" s="33" t="s">
        <v>943</v>
      </c>
      <c r="C196" s="167">
        <f>SUM('表二'!D1186)</f>
        <v>0</v>
      </c>
      <c r="D196" s="168"/>
      <c r="E196" s="168"/>
      <c r="F196" s="168"/>
      <c r="G196" s="168"/>
      <c r="H196" s="168"/>
      <c r="I196" s="168"/>
      <c r="J196" s="128">
        <f>IF('表四'!C196=SUM('表四'!D196:I196),"","分项不等于合计数")</f>
      </c>
      <c r="K196" s="129"/>
    </row>
    <row r="197" spans="1:11" ht="19.5" customHeight="1">
      <c r="A197" s="6" t="s">
        <v>2577</v>
      </c>
      <c r="B197" s="33" t="s">
        <v>956</v>
      </c>
      <c r="C197" s="167">
        <f>SUM('表二'!D1199)</f>
        <v>0</v>
      </c>
      <c r="D197" s="167">
        <f aca="true" t="shared" si="20" ref="D197:I197">SUM(D198:D205)</f>
        <v>0</v>
      </c>
      <c r="E197" s="167">
        <f t="shared" si="20"/>
        <v>0</v>
      </c>
      <c r="F197" s="167">
        <f t="shared" si="20"/>
        <v>0</v>
      </c>
      <c r="G197" s="167">
        <f t="shared" si="20"/>
        <v>0</v>
      </c>
      <c r="H197" s="167">
        <f t="shared" si="20"/>
        <v>0</v>
      </c>
      <c r="I197" s="167">
        <f t="shared" si="20"/>
        <v>0</v>
      </c>
      <c r="J197" s="128">
        <f>IF('表四'!C197=SUM('表四'!D197:I197),"","分项不等于合计数")</f>
      </c>
      <c r="K197" s="128">
        <f>IF(E197='表三'!D72,"","表三专项转移支付收入不等于表四专项安排数")</f>
      </c>
    </row>
    <row r="198" spans="1:11" ht="19.5" customHeight="1">
      <c r="A198" s="6" t="s">
        <v>2578</v>
      </c>
      <c r="B198" s="33" t="s">
        <v>957</v>
      </c>
      <c r="C198" s="167">
        <f>SUM('表二'!D1200)</f>
        <v>0</v>
      </c>
      <c r="D198" s="168"/>
      <c r="E198" s="168"/>
      <c r="F198" s="168"/>
      <c r="G198" s="168"/>
      <c r="H198" s="168"/>
      <c r="I198" s="168"/>
      <c r="J198" s="128">
        <f>IF('表四'!C198=SUM('表四'!D198:I198),"","分项不等于合计数")</f>
      </c>
      <c r="K198" s="129"/>
    </row>
    <row r="199" spans="1:11" ht="19.5" customHeight="1">
      <c r="A199" s="6" t="s">
        <v>2590</v>
      </c>
      <c r="B199" s="33" t="s">
        <v>965</v>
      </c>
      <c r="C199" s="167">
        <f>SUM('表二'!D1212)</f>
        <v>0</v>
      </c>
      <c r="D199" s="168"/>
      <c r="E199" s="168"/>
      <c r="F199" s="168"/>
      <c r="G199" s="168"/>
      <c r="H199" s="168"/>
      <c r="I199" s="168"/>
      <c r="J199" s="128">
        <f>IF('表四'!C199=SUM('表四'!D199:I199),"","分项不等于合计数")</f>
      </c>
      <c r="K199" s="129"/>
    </row>
    <row r="200" spans="1:11" ht="19.5" customHeight="1">
      <c r="A200" s="6" t="s">
        <v>2596</v>
      </c>
      <c r="B200" s="33" t="s">
        <v>968</v>
      </c>
      <c r="C200" s="167">
        <f>SUM('表二'!D1218)</f>
        <v>0</v>
      </c>
      <c r="D200" s="168"/>
      <c r="E200" s="168"/>
      <c r="F200" s="168"/>
      <c r="G200" s="168"/>
      <c r="H200" s="168"/>
      <c r="I200" s="168"/>
      <c r="J200" s="128">
        <f>IF('表四'!C200=SUM('表四'!D200:I200),"","分项不等于合计数")</f>
      </c>
      <c r="K200" s="129"/>
    </row>
    <row r="201" spans="1:11" ht="19.5" customHeight="1">
      <c r="A201" s="6" t="s">
        <v>2602</v>
      </c>
      <c r="B201" s="33" t="s">
        <v>971</v>
      </c>
      <c r="C201" s="167">
        <f>SUM('表二'!D1224)</f>
        <v>0</v>
      </c>
      <c r="D201" s="168"/>
      <c r="E201" s="168"/>
      <c r="F201" s="168"/>
      <c r="G201" s="168"/>
      <c r="H201" s="168"/>
      <c r="I201" s="168"/>
      <c r="J201" s="128">
        <f>IF('表四'!C201=SUM('表四'!D201:I201),"","分项不等于合计数")</f>
      </c>
      <c r="K201" s="129"/>
    </row>
    <row r="202" spans="1:11" ht="19.5" customHeight="1">
      <c r="A202" s="6" t="s">
        <v>2610</v>
      </c>
      <c r="B202" s="33" t="s">
        <v>975</v>
      </c>
      <c r="C202" s="167">
        <f>SUM('表二'!D1232)</f>
        <v>0</v>
      </c>
      <c r="D202" s="168"/>
      <c r="E202" s="168"/>
      <c r="F202" s="168"/>
      <c r="G202" s="168"/>
      <c r="H202" s="168"/>
      <c r="I202" s="168"/>
      <c r="J202" s="128">
        <f>IF('表四'!C202=SUM('表四'!D202:I202),"","分项不等于合计数")</f>
      </c>
      <c r="K202" s="129"/>
    </row>
    <row r="203" spans="1:11" ht="19.5" customHeight="1">
      <c r="A203" s="6" t="s">
        <v>2623</v>
      </c>
      <c r="B203" s="33" t="s">
        <v>985</v>
      </c>
      <c r="C203" s="167">
        <f>SUM('表二'!D1245)</f>
        <v>0</v>
      </c>
      <c r="D203" s="168"/>
      <c r="E203" s="168"/>
      <c r="F203" s="168"/>
      <c r="G203" s="168"/>
      <c r="H203" s="168"/>
      <c r="I203" s="168"/>
      <c r="J203" s="128">
        <f>IF('表四'!C203=SUM('表四'!D203:I203),"","分项不等于合计数")</f>
      </c>
      <c r="K203" s="129"/>
    </row>
    <row r="204" spans="1:11" ht="19.5" customHeight="1">
      <c r="A204" s="6" t="s">
        <v>2627</v>
      </c>
      <c r="B204" s="33" t="s">
        <v>989</v>
      </c>
      <c r="C204" s="167">
        <f>SUM('表二'!D1249)</f>
        <v>0</v>
      </c>
      <c r="D204" s="168"/>
      <c r="E204" s="168"/>
      <c r="F204" s="168"/>
      <c r="G204" s="168"/>
      <c r="H204" s="168"/>
      <c r="I204" s="168"/>
      <c r="J204" s="128">
        <f>IF('表四'!C204=SUM('表四'!D204:I204),"","分项不等于合计数")</f>
      </c>
      <c r="K204" s="129"/>
    </row>
    <row r="205" spans="1:11" ht="19.5" customHeight="1">
      <c r="A205" s="6" t="s">
        <v>2631</v>
      </c>
      <c r="B205" s="33" t="s">
        <v>993</v>
      </c>
      <c r="C205" s="167">
        <f>SUM('表二'!D1253)</f>
        <v>0</v>
      </c>
      <c r="D205" s="168"/>
      <c r="E205" s="168"/>
      <c r="F205" s="168"/>
      <c r="G205" s="168"/>
      <c r="H205" s="168"/>
      <c r="I205" s="168"/>
      <c r="J205" s="128">
        <f>IF('表四'!C205=SUM('表四'!D205:I205),"","分项不等于合计数")</f>
      </c>
      <c r="K205" s="129"/>
    </row>
    <row r="206" spans="1:11" ht="19.5" customHeight="1">
      <c r="A206" s="6" t="s">
        <v>2632</v>
      </c>
      <c r="B206" s="28" t="s">
        <v>1108</v>
      </c>
      <c r="C206" s="167">
        <f>SUM('表二'!D1254)</f>
        <v>0</v>
      </c>
      <c r="D206" s="168"/>
      <c r="E206" s="168"/>
      <c r="F206" s="168"/>
      <c r="G206" s="168"/>
      <c r="H206" s="168"/>
      <c r="I206" s="168"/>
      <c r="J206" s="128">
        <f>IF('表四'!C206=SUM('表四'!D206:I206),"","分项不等于合计数")</f>
      </c>
      <c r="K206" s="129"/>
    </row>
    <row r="207" spans="1:11" ht="19.5" customHeight="1">
      <c r="A207" s="6" t="s">
        <v>2633</v>
      </c>
      <c r="B207" s="28" t="s">
        <v>1109</v>
      </c>
      <c r="C207" s="167">
        <f>SUM('表二'!D1255)</f>
        <v>0</v>
      </c>
      <c r="D207" s="167">
        <f aca="true" t="shared" si="21" ref="D207:I207">SUM(D208)</f>
        <v>0</v>
      </c>
      <c r="E207" s="167">
        <f t="shared" si="21"/>
        <v>0</v>
      </c>
      <c r="F207" s="167">
        <f t="shared" si="21"/>
        <v>0</v>
      </c>
      <c r="G207" s="167">
        <f t="shared" si="21"/>
        <v>0</v>
      </c>
      <c r="H207" s="167">
        <f t="shared" si="21"/>
        <v>0</v>
      </c>
      <c r="I207" s="167">
        <f t="shared" si="21"/>
        <v>0</v>
      </c>
      <c r="J207" s="128">
        <f>IF('表四'!C207=SUM('表四'!D207:I207),"","分项不等于合计数")</f>
      </c>
      <c r="K207" s="129"/>
    </row>
    <row r="208" spans="1:11" ht="19.5" customHeight="1">
      <c r="A208" s="6" t="s">
        <v>2634</v>
      </c>
      <c r="B208" s="28" t="s">
        <v>1110</v>
      </c>
      <c r="C208" s="167">
        <f>SUM('表二'!D1256)</f>
        <v>0</v>
      </c>
      <c r="D208" s="168"/>
      <c r="E208" s="168"/>
      <c r="F208" s="168"/>
      <c r="G208" s="168"/>
      <c r="H208" s="168"/>
      <c r="I208" s="168"/>
      <c r="J208" s="128">
        <f>IF('表四'!C208=SUM('表四'!D208:I208),"","分项不等于合计数")</f>
      </c>
      <c r="K208" s="129"/>
    </row>
    <row r="209" spans="1:11" ht="19.5" customHeight="1">
      <c r="A209" s="6" t="s">
        <v>2639</v>
      </c>
      <c r="B209" s="28" t="s">
        <v>1111</v>
      </c>
      <c r="C209" s="167">
        <f>SUM('表二'!D1261)</f>
        <v>0</v>
      </c>
      <c r="D209" s="168"/>
      <c r="E209" s="168"/>
      <c r="F209" s="168"/>
      <c r="G209" s="168"/>
      <c r="H209" s="168"/>
      <c r="I209" s="168"/>
      <c r="J209" s="128">
        <f>IF('表四'!C209=SUM('表四'!D209:I209),"","分项不等于合计数")</f>
      </c>
      <c r="K209" s="129"/>
    </row>
    <row r="210" spans="1:11" ht="19.5" customHeight="1">
      <c r="A210" s="6" t="s">
        <v>2641</v>
      </c>
      <c r="B210" s="28" t="s">
        <v>1112</v>
      </c>
      <c r="C210" s="167">
        <f>SUM('表二'!D1263)</f>
        <v>300</v>
      </c>
      <c r="D210" s="167">
        <f aca="true" t="shared" si="22" ref="D210:I210">SUM(D211:D212)</f>
        <v>300</v>
      </c>
      <c r="E210" s="167">
        <f t="shared" si="22"/>
        <v>0</v>
      </c>
      <c r="F210" s="167">
        <f t="shared" si="22"/>
        <v>0</v>
      </c>
      <c r="G210" s="167">
        <f t="shared" si="22"/>
        <v>0</v>
      </c>
      <c r="H210" s="167">
        <f t="shared" si="22"/>
        <v>0</v>
      </c>
      <c r="I210" s="167">
        <f t="shared" si="22"/>
        <v>0</v>
      </c>
      <c r="J210" s="128">
        <f>IF('表四'!C210=SUM('表四'!D210:I210),"","分项不等于合计数")</f>
      </c>
      <c r="K210" s="128">
        <f>IF(E210='表三'!D73,"","表三专项转移支付收入不等于表四专项安排数")</f>
      </c>
    </row>
    <row r="211" spans="1:11" ht="19.5" customHeight="1">
      <c r="A211" s="6" t="s">
        <v>2642</v>
      </c>
      <c r="B211" s="28" t="s">
        <v>1113</v>
      </c>
      <c r="C211" s="167">
        <f>SUM('表二'!D1264)</f>
        <v>0</v>
      </c>
      <c r="D211" s="168"/>
      <c r="E211" s="168"/>
      <c r="F211" s="168"/>
      <c r="G211" s="168"/>
      <c r="H211" s="168"/>
      <c r="I211" s="168"/>
      <c r="J211" s="128">
        <f>IF('表四'!C211=SUM('表四'!D211:I211),"","分项不等于合计数")</f>
      </c>
      <c r="K211" s="129"/>
    </row>
    <row r="212" spans="1:11" ht="19.5" customHeight="1">
      <c r="A212" s="6" t="s">
        <v>2643</v>
      </c>
      <c r="B212" s="28" t="s">
        <v>1114</v>
      </c>
      <c r="C212" s="167">
        <f>SUM('表二'!D1265)</f>
        <v>300</v>
      </c>
      <c r="D212" s="168">
        <v>300</v>
      </c>
      <c r="E212" s="168"/>
      <c r="F212" s="168"/>
      <c r="G212" s="168"/>
      <c r="H212" s="168"/>
      <c r="I212" s="168"/>
      <c r="J212" s="128">
        <f>IF('表四'!C212=SUM('表四'!D212:I212),"","分项不等于合计数")</f>
      </c>
      <c r="K212" s="129"/>
    </row>
    <row r="213" spans="2:9" ht="19.5" customHeight="1">
      <c r="B213" s="28"/>
      <c r="C213" s="168"/>
      <c r="D213" s="168"/>
      <c r="E213" s="168"/>
      <c r="F213" s="168"/>
      <c r="G213" s="168"/>
      <c r="H213" s="168"/>
      <c r="I213" s="168"/>
    </row>
    <row r="214" spans="1:9" ht="19.5" customHeight="1">
      <c r="A214" s="6"/>
      <c r="B214" s="28"/>
      <c r="C214" s="168"/>
      <c r="D214" s="168"/>
      <c r="E214" s="168"/>
      <c r="F214" s="168"/>
      <c r="G214" s="168"/>
      <c r="H214" s="168"/>
      <c r="I214" s="168"/>
    </row>
    <row r="215" spans="1:9" ht="19.5" customHeight="1">
      <c r="A215" s="6"/>
      <c r="B215" s="28"/>
      <c r="C215" s="168"/>
      <c r="D215" s="168"/>
      <c r="E215" s="168"/>
      <c r="F215" s="168"/>
      <c r="G215" s="168"/>
      <c r="H215" s="168"/>
      <c r="I215" s="168"/>
    </row>
    <row r="216" spans="1:9" ht="19.5" customHeight="1">
      <c r="A216" s="6"/>
      <c r="B216" s="28"/>
      <c r="C216" s="168"/>
      <c r="D216" s="168"/>
      <c r="E216" s="168"/>
      <c r="F216" s="168"/>
      <c r="G216" s="168"/>
      <c r="H216" s="168"/>
      <c r="I216" s="168"/>
    </row>
    <row r="217" spans="1:9" ht="19.5" customHeight="1">
      <c r="A217" s="6"/>
      <c r="B217" s="6"/>
      <c r="C217" s="168"/>
      <c r="D217" s="168"/>
      <c r="E217" s="168"/>
      <c r="F217" s="168"/>
      <c r="G217" s="168"/>
      <c r="H217" s="168"/>
      <c r="I217" s="168"/>
    </row>
    <row r="218" spans="1:9" ht="19.5" customHeight="1">
      <c r="A218" s="6"/>
      <c r="B218" s="6"/>
      <c r="C218" s="168"/>
      <c r="D218" s="168"/>
      <c r="E218" s="168"/>
      <c r="F218" s="168"/>
      <c r="G218" s="168"/>
      <c r="H218" s="168"/>
      <c r="I218" s="168"/>
    </row>
    <row r="219" spans="1:9" ht="19.5" customHeight="1">
      <c r="A219" s="6"/>
      <c r="B219" s="6"/>
      <c r="C219" s="168"/>
      <c r="D219" s="168"/>
      <c r="E219" s="168"/>
      <c r="F219" s="168"/>
      <c r="G219" s="168"/>
      <c r="H219" s="168"/>
      <c r="I219" s="168"/>
    </row>
    <row r="220" spans="1:9" ht="19.5" customHeight="1">
      <c r="A220" s="6"/>
      <c r="B220" s="6"/>
      <c r="C220" s="168"/>
      <c r="D220" s="168"/>
      <c r="E220" s="168"/>
      <c r="F220" s="168"/>
      <c r="G220" s="168"/>
      <c r="H220" s="168"/>
      <c r="I220" s="168"/>
    </row>
    <row r="221" spans="1:9" ht="19.5" customHeight="1">
      <c r="A221" s="6" t="s">
        <v>2775</v>
      </c>
      <c r="B221" s="124" t="s">
        <v>1005</v>
      </c>
      <c r="C221" s="125">
        <f>SUM('表二'!D1268)</f>
        <v>10144</v>
      </c>
      <c r="D221" s="77">
        <f aca="true" t="shared" si="23" ref="D221:I221">SUM(D6,D33,D36,D39,D51,D62,D73,D80,D102,D116,D132,D139,D148,D156,D164,D168,D174,D184,D188,D192,D197,D206,D207,D209,D210)</f>
        <v>17024</v>
      </c>
      <c r="E221" s="77">
        <f t="shared" si="23"/>
        <v>0</v>
      </c>
      <c r="F221" s="77">
        <f t="shared" si="23"/>
        <v>0</v>
      </c>
      <c r="G221" s="77">
        <f t="shared" si="23"/>
        <v>0</v>
      </c>
      <c r="H221" s="77">
        <f t="shared" si="23"/>
        <v>0</v>
      </c>
      <c r="I221" s="77">
        <f t="shared" si="23"/>
        <v>0</v>
      </c>
    </row>
    <row r="223" spans="5:8" ht="14.25">
      <c r="E223" s="128">
        <f>IF(E221='表三'!D52,"","表三专项转移支付收入不等于表四专项转移支付收入安排")</f>
      </c>
      <c r="F223" s="128" t="str">
        <f>IF(F221='表三'!D76,"","表三上年结余收入不等于表四动用上年结余安排")</f>
        <v>表三上年结余收入不等于表四动用上年结余安排</v>
      </c>
      <c r="G223" s="128">
        <f>IF(G221='表三'!D77,"","表三调入资金不等于表四调入资金安排数")</f>
      </c>
      <c r="H223" s="128">
        <f>IF(H221='表三'!D82,"","表三地方政府一般债务转贷收入不等于表四政府债务资金")</f>
      </c>
    </row>
  </sheetData>
  <sheetProtection/>
  <autoFilter ref="A5:L223"/>
  <mergeCells count="12">
    <mergeCell ref="J4:J5"/>
    <mergeCell ref="K4:K5"/>
    <mergeCell ref="A4:A5"/>
    <mergeCell ref="B2:I2"/>
    <mergeCell ref="B4:B5"/>
    <mergeCell ref="C4:C5"/>
    <mergeCell ref="D4:D5"/>
    <mergeCell ref="E4:E5"/>
    <mergeCell ref="F4:F5"/>
    <mergeCell ref="G4:G5"/>
    <mergeCell ref="H4:H5"/>
    <mergeCell ref="I4:I5"/>
  </mergeCells>
  <printOptions horizontalCentered="1"/>
  <pageMargins left="0.47244094488189" right="0.47244094488189" top="0.47244094488189" bottom="0.354330708661417" header="0.118110236220472" footer="0.118110236220472"/>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W42"/>
  <sheetViews>
    <sheetView showGridLines="0" showZeros="0" zoomScale="85" zoomScaleNormal="85" zoomScalePageLayoutView="0" workbookViewId="0" topLeftCell="A1">
      <pane ySplit="5" topLeftCell="BM6" activePane="bottomLeft" state="frozen"/>
      <selection pane="topLeft" activeCell="A1" sqref="A1"/>
      <selection pane="bottomLeft" activeCell="T29" sqref="T29"/>
    </sheetView>
  </sheetViews>
  <sheetFormatPr defaultColWidth="9.00390625" defaultRowHeight="14.25"/>
  <cols>
    <col min="1" max="1" width="4.375" style="25" customWidth="1"/>
    <col min="2" max="2" width="27.25390625" style="25" customWidth="1"/>
    <col min="3" max="3" width="9.75390625" style="25" customWidth="1"/>
    <col min="4" max="15" width="7.375" style="25" customWidth="1"/>
    <col min="16" max="16" width="5.625" style="25" customWidth="1"/>
    <col min="17" max="19" width="6.25390625" style="25" customWidth="1"/>
    <col min="20" max="20" width="5.125" style="25" customWidth="1"/>
    <col min="21" max="21" width="5.50390625" style="25" customWidth="1"/>
    <col min="22" max="16384" width="9.00390625" style="25" customWidth="1"/>
  </cols>
  <sheetData>
    <row r="1" ht="14.25">
      <c r="B1" s="26" t="s">
        <v>1115</v>
      </c>
    </row>
    <row r="2" spans="2:21" s="37" customFormat="1" ht="21" customHeight="1">
      <c r="B2" s="195" t="s">
        <v>798</v>
      </c>
      <c r="C2" s="195"/>
      <c r="D2" s="195"/>
      <c r="E2" s="195"/>
      <c r="F2" s="195"/>
      <c r="G2" s="195"/>
      <c r="H2" s="195"/>
      <c r="I2" s="195"/>
      <c r="J2" s="195"/>
      <c r="K2" s="195"/>
      <c r="L2" s="195"/>
      <c r="M2" s="195"/>
      <c r="N2" s="195"/>
      <c r="O2" s="195"/>
      <c r="P2" s="195"/>
      <c r="Q2" s="195"/>
      <c r="R2" s="195"/>
      <c r="S2" s="195"/>
      <c r="T2" s="195"/>
      <c r="U2" s="195"/>
    </row>
    <row r="3" spans="2:21" s="37" customFormat="1" ht="21" customHeight="1">
      <c r="B3" s="127"/>
      <c r="C3" s="127"/>
      <c r="D3" s="127"/>
      <c r="E3" s="127"/>
      <c r="F3" s="127"/>
      <c r="G3" s="127"/>
      <c r="H3" s="127"/>
      <c r="I3" s="126"/>
      <c r="J3" s="126"/>
      <c r="K3" s="126"/>
      <c r="L3" s="127"/>
      <c r="M3" s="127"/>
      <c r="N3" s="127"/>
      <c r="O3" s="127"/>
      <c r="P3" s="127"/>
      <c r="Q3" s="127"/>
      <c r="R3" s="127"/>
      <c r="S3" s="127"/>
      <c r="T3" s="127"/>
      <c r="U3" s="132" t="s">
        <v>1116</v>
      </c>
    </row>
    <row r="4" spans="1:23" s="31" customFormat="1" ht="20.25" customHeight="1">
      <c r="A4" s="39" t="s">
        <v>2780</v>
      </c>
      <c r="B4" s="196" t="s">
        <v>2806</v>
      </c>
      <c r="C4" s="196"/>
      <c r="D4" s="173" t="s">
        <v>2781</v>
      </c>
      <c r="E4" s="173" t="s">
        <v>2782</v>
      </c>
      <c r="F4" s="173" t="s">
        <v>2783</v>
      </c>
      <c r="G4" s="173" t="s">
        <v>2784</v>
      </c>
      <c r="H4" s="173" t="s">
        <v>2785</v>
      </c>
      <c r="I4" s="174" t="s">
        <v>2786</v>
      </c>
      <c r="J4" s="174" t="s">
        <v>2787</v>
      </c>
      <c r="K4" s="174" t="s">
        <v>2788</v>
      </c>
      <c r="L4" s="173" t="s">
        <v>2789</v>
      </c>
      <c r="M4" s="173" t="s">
        <v>2790</v>
      </c>
      <c r="N4" s="173" t="s">
        <v>2791</v>
      </c>
      <c r="O4" s="173" t="s">
        <v>2792</v>
      </c>
      <c r="P4" s="173" t="s">
        <v>2793</v>
      </c>
      <c r="Q4" s="173" t="s">
        <v>2794</v>
      </c>
      <c r="R4" s="173" t="s">
        <v>2795</v>
      </c>
      <c r="S4" s="173" t="s">
        <v>2796</v>
      </c>
      <c r="T4" s="173" t="s">
        <v>2797</v>
      </c>
      <c r="U4" s="173" t="s">
        <v>2798</v>
      </c>
      <c r="V4" s="193" t="s">
        <v>3092</v>
      </c>
      <c r="W4" s="194"/>
    </row>
    <row r="5" spans="1:23" s="38" customFormat="1" ht="69.75" customHeight="1">
      <c r="A5" s="40" t="s">
        <v>2799</v>
      </c>
      <c r="B5" s="39" t="s">
        <v>3105</v>
      </c>
      <c r="C5" s="39" t="s">
        <v>1117</v>
      </c>
      <c r="D5" s="40" t="s">
        <v>1118</v>
      </c>
      <c r="E5" s="40" t="s">
        <v>1119</v>
      </c>
      <c r="F5" s="40" t="s">
        <v>1120</v>
      </c>
      <c r="G5" s="40" t="s">
        <v>1121</v>
      </c>
      <c r="H5" s="40" t="s">
        <v>1122</v>
      </c>
      <c r="I5" s="130" t="s">
        <v>2776</v>
      </c>
      <c r="J5" s="130" t="s">
        <v>2777</v>
      </c>
      <c r="K5" s="130" t="s">
        <v>2778</v>
      </c>
      <c r="L5" s="40" t="s">
        <v>1123</v>
      </c>
      <c r="M5" s="40" t="s">
        <v>1124</v>
      </c>
      <c r="N5" s="40" t="s">
        <v>1125</v>
      </c>
      <c r="O5" s="40" t="s">
        <v>1126</v>
      </c>
      <c r="P5" s="40" t="s">
        <v>1127</v>
      </c>
      <c r="Q5" s="40" t="s">
        <v>1128</v>
      </c>
      <c r="R5" s="40" t="s">
        <v>1129</v>
      </c>
      <c r="S5" s="40" t="s">
        <v>1012</v>
      </c>
      <c r="T5" s="40" t="s">
        <v>1130</v>
      </c>
      <c r="U5" s="40" t="s">
        <v>1131</v>
      </c>
      <c r="V5" s="193"/>
      <c r="W5" s="194"/>
    </row>
    <row r="6" spans="1:22" s="31" customFormat="1" ht="19.5" customHeight="1">
      <c r="A6" s="33" t="s">
        <v>1423</v>
      </c>
      <c r="B6" s="33" t="s">
        <v>1132</v>
      </c>
      <c r="C6" s="170">
        <f>SUM('表二'!D5)</f>
        <v>4750</v>
      </c>
      <c r="D6" s="171">
        <v>3550</v>
      </c>
      <c r="E6" s="171">
        <v>1200</v>
      </c>
      <c r="F6" s="171"/>
      <c r="G6" s="171"/>
      <c r="H6" s="167">
        <f>SUM(I6:K6)</f>
        <v>0</v>
      </c>
      <c r="I6" s="172"/>
      <c r="J6" s="172"/>
      <c r="K6" s="172"/>
      <c r="L6" s="171"/>
      <c r="M6" s="171"/>
      <c r="N6" s="171"/>
      <c r="O6" s="171"/>
      <c r="P6" s="171"/>
      <c r="Q6" s="171"/>
      <c r="R6" s="171"/>
      <c r="S6" s="171"/>
      <c r="T6" s="171"/>
      <c r="U6" s="171"/>
      <c r="V6" s="128">
        <f>IF(C6=SUM(D6:H6,L6:U6),"","分项不等于合计数")</f>
      </c>
    </row>
    <row r="7" spans="1:22" s="31" customFormat="1" ht="19.5" customHeight="1">
      <c r="A7" s="33" t="s">
        <v>1650</v>
      </c>
      <c r="B7" s="33" t="s">
        <v>137</v>
      </c>
      <c r="C7" s="167">
        <f>SUM('表二'!D234)</f>
        <v>0</v>
      </c>
      <c r="D7" s="171"/>
      <c r="E7" s="171"/>
      <c r="F7" s="171"/>
      <c r="G7" s="171"/>
      <c r="H7" s="167">
        <f aca="true" t="shared" si="0" ref="H7:H31">SUM(I7:K7)</f>
        <v>0</v>
      </c>
      <c r="I7" s="172"/>
      <c r="J7" s="172"/>
      <c r="K7" s="172"/>
      <c r="L7" s="171"/>
      <c r="M7" s="171"/>
      <c r="N7" s="171"/>
      <c r="O7" s="171"/>
      <c r="P7" s="171"/>
      <c r="Q7" s="171"/>
      <c r="R7" s="171"/>
      <c r="S7" s="171"/>
      <c r="T7" s="171"/>
      <c r="U7" s="171"/>
      <c r="V7" s="128">
        <f aca="true" t="shared" si="1" ref="V7:V31">IF(C7=SUM(D7:H7,L7:U7),"","分项不等于合计数")</f>
      </c>
    </row>
    <row r="8" spans="1:22" s="31" customFormat="1" ht="19.5" customHeight="1">
      <c r="A8" s="33" t="s">
        <v>1653</v>
      </c>
      <c r="B8" s="33" t="s">
        <v>141</v>
      </c>
      <c r="C8" s="167">
        <f>SUM('表二'!D238)</f>
        <v>13</v>
      </c>
      <c r="D8" s="171"/>
      <c r="E8" s="171">
        <v>13</v>
      </c>
      <c r="F8" s="171"/>
      <c r="G8" s="171"/>
      <c r="H8" s="167">
        <f t="shared" si="0"/>
        <v>0</v>
      </c>
      <c r="I8" s="172"/>
      <c r="J8" s="172"/>
      <c r="K8" s="172"/>
      <c r="L8" s="171"/>
      <c r="M8" s="171"/>
      <c r="N8" s="171"/>
      <c r="O8" s="171"/>
      <c r="P8" s="171"/>
      <c r="Q8" s="171"/>
      <c r="R8" s="171"/>
      <c r="S8" s="171"/>
      <c r="T8" s="171"/>
      <c r="U8" s="171"/>
      <c r="V8" s="128">
        <f t="shared" si="1"/>
      </c>
    </row>
    <row r="9" spans="1:22" s="31" customFormat="1" ht="19.5" customHeight="1">
      <c r="A9" s="33" t="s">
        <v>1665</v>
      </c>
      <c r="B9" s="33" t="s">
        <v>153</v>
      </c>
      <c r="C9" s="167">
        <f>SUM('表二'!D250)</f>
        <v>703</v>
      </c>
      <c r="D9" s="171">
        <v>500</v>
      </c>
      <c r="E9" s="171">
        <v>203</v>
      </c>
      <c r="F9" s="171"/>
      <c r="G9" s="171"/>
      <c r="H9" s="167">
        <f t="shared" si="0"/>
        <v>0</v>
      </c>
      <c r="I9" s="172"/>
      <c r="J9" s="172"/>
      <c r="K9" s="172"/>
      <c r="L9" s="171"/>
      <c r="M9" s="171"/>
      <c r="N9" s="171"/>
      <c r="O9" s="171"/>
      <c r="P9" s="171"/>
      <c r="Q9" s="171"/>
      <c r="R9" s="171"/>
      <c r="S9" s="171"/>
      <c r="T9" s="171"/>
      <c r="U9" s="171"/>
      <c r="V9" s="128">
        <f t="shared" si="1"/>
      </c>
    </row>
    <row r="10" spans="1:22" s="31" customFormat="1" ht="19.5" customHeight="1">
      <c r="A10" s="33" t="s">
        <v>1753</v>
      </c>
      <c r="B10" s="33" t="s">
        <v>204</v>
      </c>
      <c r="C10" s="167">
        <f>SUM('表二'!D340)</f>
        <v>300</v>
      </c>
      <c r="D10" s="171"/>
      <c r="E10" s="171"/>
      <c r="F10" s="171"/>
      <c r="G10" s="171"/>
      <c r="H10" s="167">
        <f t="shared" si="0"/>
        <v>300</v>
      </c>
      <c r="I10" s="172">
        <v>250</v>
      </c>
      <c r="J10" s="172">
        <v>50</v>
      </c>
      <c r="K10" s="172"/>
      <c r="L10" s="171"/>
      <c r="M10" s="171"/>
      <c r="N10" s="171"/>
      <c r="O10" s="171"/>
      <c r="P10" s="171"/>
      <c r="Q10" s="171"/>
      <c r="R10" s="171"/>
      <c r="S10" s="171"/>
      <c r="T10" s="171"/>
      <c r="U10" s="171"/>
      <c r="V10" s="128">
        <f t="shared" si="1"/>
      </c>
    </row>
    <row r="11" spans="1:22" s="31" customFormat="1" ht="19.5" customHeight="1">
      <c r="A11" s="33" t="s">
        <v>1804</v>
      </c>
      <c r="B11" s="33" t="s">
        <v>252</v>
      </c>
      <c r="C11" s="167">
        <f>SUM('表二'!D391)</f>
        <v>0</v>
      </c>
      <c r="D11" s="171"/>
      <c r="E11" s="171"/>
      <c r="F11" s="171"/>
      <c r="G11" s="171"/>
      <c r="H11" s="167">
        <f t="shared" si="0"/>
        <v>0</v>
      </c>
      <c r="I11" s="172"/>
      <c r="J11" s="172"/>
      <c r="K11" s="172"/>
      <c r="L11" s="171"/>
      <c r="M11" s="171"/>
      <c r="N11" s="171"/>
      <c r="O11" s="171"/>
      <c r="P11" s="171"/>
      <c r="Q11" s="171"/>
      <c r="R11" s="171"/>
      <c r="S11" s="171"/>
      <c r="T11" s="171"/>
      <c r="U11" s="171"/>
      <c r="V11" s="128">
        <f t="shared" si="1"/>
      </c>
    </row>
    <row r="12" spans="1:22" s="31" customFormat="1" ht="19.5" customHeight="1">
      <c r="A12" s="33" t="s">
        <v>1858</v>
      </c>
      <c r="B12" s="33" t="s">
        <v>301</v>
      </c>
      <c r="C12" s="167">
        <f>SUM('表二'!D447)</f>
        <v>20</v>
      </c>
      <c r="D12" s="171"/>
      <c r="E12" s="171">
        <v>20</v>
      </c>
      <c r="F12" s="171"/>
      <c r="G12" s="171"/>
      <c r="H12" s="167">
        <f t="shared" si="0"/>
        <v>0</v>
      </c>
      <c r="I12" s="172"/>
      <c r="J12" s="172"/>
      <c r="K12" s="172"/>
      <c r="L12" s="171"/>
      <c r="M12" s="171"/>
      <c r="N12" s="171"/>
      <c r="O12" s="171"/>
      <c r="P12" s="171"/>
      <c r="Q12" s="171"/>
      <c r="R12" s="171"/>
      <c r="S12" s="171"/>
      <c r="T12" s="171"/>
      <c r="U12" s="171"/>
      <c r="V12" s="128">
        <f t="shared" si="1"/>
      </c>
    </row>
    <row r="13" spans="1:22" s="31" customFormat="1" ht="19.5" customHeight="1">
      <c r="A13" s="33" t="s">
        <v>1913</v>
      </c>
      <c r="B13" s="33" t="s">
        <v>343</v>
      </c>
      <c r="C13" s="167">
        <f>SUM('表二'!D504)</f>
        <v>983</v>
      </c>
      <c r="D13" s="171"/>
      <c r="E13" s="171">
        <v>23</v>
      </c>
      <c r="F13" s="171"/>
      <c r="G13" s="171"/>
      <c r="H13" s="167">
        <f t="shared" si="0"/>
        <v>0</v>
      </c>
      <c r="I13" s="172"/>
      <c r="J13" s="172"/>
      <c r="K13" s="172"/>
      <c r="L13" s="171"/>
      <c r="M13" s="171"/>
      <c r="N13" s="171"/>
      <c r="O13" s="171">
        <v>960</v>
      </c>
      <c r="P13" s="171"/>
      <c r="Q13" s="171"/>
      <c r="R13" s="171"/>
      <c r="S13" s="171"/>
      <c r="T13" s="171"/>
      <c r="U13" s="171"/>
      <c r="V13" s="128">
        <f t="shared" si="1"/>
      </c>
    </row>
    <row r="14" spans="1:22" s="31" customFormat="1" ht="19.5" customHeight="1">
      <c r="A14" s="33" t="s">
        <v>2032</v>
      </c>
      <c r="B14" s="33" t="s">
        <v>450</v>
      </c>
      <c r="C14" s="167">
        <f>SUM('表二'!D629)</f>
        <v>190</v>
      </c>
      <c r="D14" s="171"/>
      <c r="E14" s="171"/>
      <c r="F14" s="171"/>
      <c r="G14" s="171"/>
      <c r="H14" s="167">
        <f t="shared" si="0"/>
        <v>90</v>
      </c>
      <c r="I14" s="172"/>
      <c r="J14" s="172">
        <v>90</v>
      </c>
      <c r="K14" s="172"/>
      <c r="L14" s="171">
        <v>100</v>
      </c>
      <c r="M14" s="171"/>
      <c r="N14" s="171"/>
      <c r="O14" s="171"/>
      <c r="P14" s="171"/>
      <c r="Q14" s="171"/>
      <c r="R14" s="171"/>
      <c r="S14" s="171"/>
      <c r="T14" s="171"/>
      <c r="U14" s="171"/>
      <c r="V14" s="128">
        <f t="shared" si="1"/>
      </c>
    </row>
    <row r="15" spans="1:22" s="31" customFormat="1" ht="19.5" customHeight="1">
      <c r="A15" s="33" t="s">
        <v>2102</v>
      </c>
      <c r="B15" s="33" t="s">
        <v>512</v>
      </c>
      <c r="C15" s="167">
        <f>SUM('表二'!D699)</f>
        <v>850</v>
      </c>
      <c r="D15" s="171">
        <v>65</v>
      </c>
      <c r="E15" s="171">
        <v>15</v>
      </c>
      <c r="F15" s="171">
        <v>200</v>
      </c>
      <c r="G15" s="171"/>
      <c r="H15" s="167">
        <f t="shared" si="0"/>
        <v>570</v>
      </c>
      <c r="I15" s="172"/>
      <c r="J15" s="172">
        <v>570</v>
      </c>
      <c r="K15" s="172"/>
      <c r="L15" s="171"/>
      <c r="M15" s="171"/>
      <c r="N15" s="171"/>
      <c r="O15" s="171"/>
      <c r="P15" s="171"/>
      <c r="Q15" s="171"/>
      <c r="R15" s="171"/>
      <c r="S15" s="171"/>
      <c r="T15" s="171"/>
      <c r="U15" s="171"/>
      <c r="V15" s="128">
        <f t="shared" si="1"/>
      </c>
    </row>
    <row r="16" spans="1:22" s="31" customFormat="1" ht="19.5" customHeight="1">
      <c r="A16" s="33" t="s">
        <v>2175</v>
      </c>
      <c r="B16" s="33" t="s">
        <v>578</v>
      </c>
      <c r="C16" s="167">
        <f>SUM('表二'!D773)</f>
        <v>0</v>
      </c>
      <c r="D16" s="171"/>
      <c r="E16" s="171"/>
      <c r="F16" s="171"/>
      <c r="G16" s="171"/>
      <c r="H16" s="167">
        <f t="shared" si="0"/>
        <v>50</v>
      </c>
      <c r="I16" s="172">
        <v>50</v>
      </c>
      <c r="J16" s="172"/>
      <c r="K16" s="172"/>
      <c r="L16" s="171">
        <v>6830</v>
      </c>
      <c r="M16" s="171"/>
      <c r="N16" s="171"/>
      <c r="O16" s="171"/>
      <c r="P16" s="171"/>
      <c r="Q16" s="171"/>
      <c r="R16" s="171"/>
      <c r="S16" s="171"/>
      <c r="T16" s="171"/>
      <c r="U16" s="171"/>
      <c r="V16" s="128" t="str">
        <f t="shared" si="1"/>
        <v>分项不等于合计数</v>
      </c>
    </row>
    <row r="17" spans="1:22" s="31" customFormat="1" ht="19.5" customHeight="1">
      <c r="A17" s="33" t="s">
        <v>2194</v>
      </c>
      <c r="B17" s="33" t="s">
        <v>594</v>
      </c>
      <c r="C17" s="167">
        <f>SUM('表二'!D792)</f>
        <v>1855</v>
      </c>
      <c r="D17" s="171"/>
      <c r="E17" s="171">
        <v>173</v>
      </c>
      <c r="F17" s="171"/>
      <c r="G17" s="171"/>
      <c r="H17" s="167">
        <f t="shared" si="0"/>
        <v>1682</v>
      </c>
      <c r="I17" s="172"/>
      <c r="J17" s="172">
        <v>182</v>
      </c>
      <c r="K17" s="172">
        <v>1500</v>
      </c>
      <c r="L17" s="171"/>
      <c r="M17" s="171"/>
      <c r="N17" s="171"/>
      <c r="O17" s="171"/>
      <c r="P17" s="171"/>
      <c r="Q17" s="171"/>
      <c r="R17" s="171"/>
      <c r="S17" s="171"/>
      <c r="T17" s="171"/>
      <c r="U17" s="171"/>
      <c r="V17" s="128">
        <f t="shared" si="1"/>
      </c>
    </row>
    <row r="18" spans="1:22" s="31" customFormat="1" ht="19.5" customHeight="1">
      <c r="A18" s="33" t="s">
        <v>2305</v>
      </c>
      <c r="B18" s="33" t="s">
        <v>689</v>
      </c>
      <c r="C18" s="167">
        <f>SUM('表二'!D903)</f>
        <v>0</v>
      </c>
      <c r="D18" s="171"/>
      <c r="E18" s="171"/>
      <c r="F18" s="171"/>
      <c r="G18" s="171"/>
      <c r="H18" s="167">
        <f t="shared" si="0"/>
        <v>0</v>
      </c>
      <c r="I18" s="172"/>
      <c r="J18" s="172"/>
      <c r="K18" s="172"/>
      <c r="L18" s="171"/>
      <c r="M18" s="171"/>
      <c r="N18" s="171"/>
      <c r="O18" s="171"/>
      <c r="P18" s="171"/>
      <c r="Q18" s="171"/>
      <c r="R18" s="171"/>
      <c r="S18" s="171"/>
      <c r="T18" s="171"/>
      <c r="U18" s="171"/>
      <c r="V18" s="128">
        <f t="shared" si="1"/>
      </c>
    </row>
    <row r="19" spans="1:22" s="31" customFormat="1" ht="19.5" customHeight="1">
      <c r="A19" s="33" t="s">
        <v>2369</v>
      </c>
      <c r="B19" s="41" t="s">
        <v>740</v>
      </c>
      <c r="C19" s="167">
        <f>SUM('表二'!D967)</f>
        <v>0</v>
      </c>
      <c r="D19" s="171"/>
      <c r="E19" s="171"/>
      <c r="F19" s="171"/>
      <c r="G19" s="171"/>
      <c r="H19" s="167">
        <f t="shared" si="0"/>
        <v>0</v>
      </c>
      <c r="I19" s="172"/>
      <c r="J19" s="172"/>
      <c r="K19" s="172"/>
      <c r="L19" s="171"/>
      <c r="M19" s="171"/>
      <c r="N19" s="171"/>
      <c r="O19" s="171"/>
      <c r="P19" s="171"/>
      <c r="Q19" s="171"/>
      <c r="R19" s="171"/>
      <c r="S19" s="171"/>
      <c r="T19" s="171"/>
      <c r="U19" s="171"/>
      <c r="V19" s="128">
        <f t="shared" si="1"/>
      </c>
    </row>
    <row r="20" spans="1:22" s="31" customFormat="1" ht="19.5" customHeight="1">
      <c r="A20" s="33" t="s">
        <v>2429</v>
      </c>
      <c r="B20" s="41" t="s">
        <v>810</v>
      </c>
      <c r="C20" s="167">
        <f>SUM('表二'!D1031)</f>
        <v>0</v>
      </c>
      <c r="D20" s="171"/>
      <c r="E20" s="171"/>
      <c r="F20" s="171"/>
      <c r="G20" s="171"/>
      <c r="H20" s="167">
        <f t="shared" si="0"/>
        <v>0</v>
      </c>
      <c r="I20" s="172"/>
      <c r="J20" s="172"/>
      <c r="K20" s="172"/>
      <c r="L20" s="171"/>
      <c r="M20" s="171"/>
      <c r="N20" s="171"/>
      <c r="O20" s="171"/>
      <c r="P20" s="171"/>
      <c r="Q20" s="171"/>
      <c r="R20" s="171"/>
      <c r="S20" s="171"/>
      <c r="T20" s="171"/>
      <c r="U20" s="171"/>
      <c r="V20" s="128">
        <f t="shared" si="1"/>
      </c>
    </row>
    <row r="21" spans="1:22" s="31" customFormat="1" ht="19.5" customHeight="1">
      <c r="A21" s="33" t="s">
        <v>2449</v>
      </c>
      <c r="B21" s="42" t="s">
        <v>823</v>
      </c>
      <c r="C21" s="167">
        <f>SUM('表二'!D1051)</f>
        <v>0</v>
      </c>
      <c r="D21" s="171"/>
      <c r="E21" s="171"/>
      <c r="F21" s="171"/>
      <c r="G21" s="171"/>
      <c r="H21" s="167">
        <f t="shared" si="0"/>
        <v>0</v>
      </c>
      <c r="I21" s="172"/>
      <c r="J21" s="172"/>
      <c r="K21" s="172"/>
      <c r="L21" s="171"/>
      <c r="M21" s="171"/>
      <c r="N21" s="171"/>
      <c r="O21" s="171"/>
      <c r="P21" s="171"/>
      <c r="Q21" s="171"/>
      <c r="R21" s="171"/>
      <c r="S21" s="171"/>
      <c r="T21" s="171"/>
      <c r="U21" s="171"/>
      <c r="V21" s="128">
        <f t="shared" si="1"/>
      </c>
    </row>
    <row r="22" spans="1:22" s="31" customFormat="1" ht="19.5" customHeight="1">
      <c r="A22" s="33" t="s">
        <v>2464</v>
      </c>
      <c r="B22" s="41" t="s">
        <v>849</v>
      </c>
      <c r="C22" s="167">
        <f>SUM('表二'!D1081)</f>
        <v>0</v>
      </c>
      <c r="D22" s="171"/>
      <c r="E22" s="171"/>
      <c r="F22" s="171"/>
      <c r="G22" s="171"/>
      <c r="H22" s="167">
        <f t="shared" si="0"/>
        <v>0</v>
      </c>
      <c r="I22" s="172"/>
      <c r="J22" s="172"/>
      <c r="K22" s="172"/>
      <c r="L22" s="171"/>
      <c r="M22" s="171"/>
      <c r="N22" s="171"/>
      <c r="O22" s="171"/>
      <c r="P22" s="171"/>
      <c r="Q22" s="171"/>
      <c r="R22" s="171"/>
      <c r="S22" s="171"/>
      <c r="T22" s="171"/>
      <c r="U22" s="171"/>
      <c r="V22" s="128">
        <f t="shared" si="1"/>
      </c>
    </row>
    <row r="23" spans="1:22" s="31" customFormat="1" ht="19.5" customHeight="1">
      <c r="A23" s="33" t="s">
        <v>2474</v>
      </c>
      <c r="B23" s="41" t="s">
        <v>859</v>
      </c>
      <c r="C23" s="167">
        <f>SUM('表二'!D1091)</f>
        <v>0</v>
      </c>
      <c r="D23" s="171"/>
      <c r="E23" s="171"/>
      <c r="F23" s="171"/>
      <c r="G23" s="171"/>
      <c r="H23" s="167">
        <f t="shared" si="0"/>
        <v>0</v>
      </c>
      <c r="I23" s="172"/>
      <c r="J23" s="172"/>
      <c r="K23" s="172"/>
      <c r="L23" s="171"/>
      <c r="M23" s="171"/>
      <c r="N23" s="171"/>
      <c r="O23" s="171"/>
      <c r="P23" s="171"/>
      <c r="Q23" s="171"/>
      <c r="R23" s="171"/>
      <c r="S23" s="171"/>
      <c r="T23" s="171"/>
      <c r="U23" s="171"/>
      <c r="V23" s="128">
        <f t="shared" si="1"/>
      </c>
    </row>
    <row r="24" spans="1:22" s="31" customFormat="1" ht="19.5" customHeight="1">
      <c r="A24" s="33" t="s">
        <v>2518</v>
      </c>
      <c r="B24" s="41" t="s">
        <v>896</v>
      </c>
      <c r="C24" s="167">
        <f>SUM('表二'!D1135)</f>
        <v>180</v>
      </c>
      <c r="D24" s="171">
        <v>180</v>
      </c>
      <c r="E24" s="171"/>
      <c r="F24" s="171"/>
      <c r="G24" s="171"/>
      <c r="H24" s="167">
        <f t="shared" si="0"/>
        <v>0</v>
      </c>
      <c r="I24" s="172"/>
      <c r="J24" s="172"/>
      <c r="K24" s="172"/>
      <c r="L24" s="171"/>
      <c r="M24" s="171"/>
      <c r="N24" s="171"/>
      <c r="O24" s="171"/>
      <c r="P24" s="171"/>
      <c r="Q24" s="171"/>
      <c r="R24" s="171"/>
      <c r="S24" s="171"/>
      <c r="T24" s="171"/>
      <c r="U24" s="171"/>
      <c r="V24" s="128">
        <f t="shared" si="1"/>
      </c>
    </row>
    <row r="25" spans="1:22" s="31" customFormat="1" ht="19.5" customHeight="1">
      <c r="A25" s="33" t="s">
        <v>2538</v>
      </c>
      <c r="B25" s="41" t="s">
        <v>916</v>
      </c>
      <c r="C25" s="167">
        <f>SUM('表二'!D1155)</f>
        <v>0</v>
      </c>
      <c r="D25" s="171"/>
      <c r="E25" s="171"/>
      <c r="F25" s="171"/>
      <c r="G25" s="171"/>
      <c r="H25" s="167">
        <f t="shared" si="0"/>
        <v>0</v>
      </c>
      <c r="I25" s="172"/>
      <c r="J25" s="172"/>
      <c r="K25" s="172"/>
      <c r="L25" s="171"/>
      <c r="M25" s="171"/>
      <c r="N25" s="171"/>
      <c r="O25" s="171"/>
      <c r="P25" s="171"/>
      <c r="Q25" s="171"/>
      <c r="R25" s="171"/>
      <c r="S25" s="171"/>
      <c r="T25" s="171"/>
      <c r="U25" s="171"/>
      <c r="V25" s="128">
        <f t="shared" si="1"/>
      </c>
    </row>
    <row r="26" spans="1:22" s="31" customFormat="1" ht="19.5" customHeight="1">
      <c r="A26" s="33" t="s">
        <v>2577</v>
      </c>
      <c r="B26" s="41" t="s">
        <v>956</v>
      </c>
      <c r="C26" s="167">
        <f>SUM('表二'!D1199)</f>
        <v>0</v>
      </c>
      <c r="D26" s="171"/>
      <c r="E26" s="171"/>
      <c r="F26" s="171"/>
      <c r="G26" s="171"/>
      <c r="H26" s="167">
        <f t="shared" si="0"/>
        <v>0</v>
      </c>
      <c r="I26" s="172"/>
      <c r="J26" s="172"/>
      <c r="K26" s="172"/>
      <c r="L26" s="171"/>
      <c r="M26" s="171"/>
      <c r="N26" s="171"/>
      <c r="O26" s="171"/>
      <c r="P26" s="171"/>
      <c r="Q26" s="171"/>
      <c r="R26" s="171"/>
      <c r="S26" s="171"/>
      <c r="T26" s="171"/>
      <c r="U26" s="171"/>
      <c r="V26" s="128">
        <f t="shared" si="1"/>
      </c>
    </row>
    <row r="27" spans="1:22" s="31" customFormat="1" ht="19.5" customHeight="1">
      <c r="A27" s="33" t="s">
        <v>2632</v>
      </c>
      <c r="B27" s="42" t="s">
        <v>1108</v>
      </c>
      <c r="C27" s="167">
        <f>SUM('表二'!D1254)</f>
        <v>0</v>
      </c>
      <c r="D27" s="171"/>
      <c r="E27" s="171"/>
      <c r="F27" s="171"/>
      <c r="G27" s="171"/>
      <c r="H27" s="167">
        <f t="shared" si="0"/>
        <v>0</v>
      </c>
      <c r="I27" s="172"/>
      <c r="J27" s="172"/>
      <c r="K27" s="172"/>
      <c r="L27" s="171"/>
      <c r="M27" s="171"/>
      <c r="N27" s="171"/>
      <c r="O27" s="171"/>
      <c r="P27" s="171"/>
      <c r="Q27" s="171"/>
      <c r="R27" s="171"/>
      <c r="S27" s="171"/>
      <c r="T27" s="171"/>
      <c r="U27" s="171"/>
      <c r="V27" s="128">
        <f t="shared" si="1"/>
      </c>
    </row>
    <row r="28" spans="1:22" s="31" customFormat="1" ht="19.5" customHeight="1">
      <c r="A28" s="33" t="s">
        <v>2633</v>
      </c>
      <c r="B28" s="41" t="s">
        <v>1109</v>
      </c>
      <c r="C28" s="167">
        <f>SUM('表二'!D1255)</f>
        <v>0</v>
      </c>
      <c r="D28" s="171"/>
      <c r="E28" s="171"/>
      <c r="F28" s="171"/>
      <c r="G28" s="171"/>
      <c r="H28" s="167">
        <f t="shared" si="0"/>
        <v>0</v>
      </c>
      <c r="I28" s="172"/>
      <c r="J28" s="172"/>
      <c r="K28" s="172"/>
      <c r="L28" s="171"/>
      <c r="M28" s="171"/>
      <c r="N28" s="171"/>
      <c r="O28" s="171"/>
      <c r="P28" s="171"/>
      <c r="Q28" s="171"/>
      <c r="R28" s="171"/>
      <c r="S28" s="171"/>
      <c r="T28" s="171"/>
      <c r="U28" s="171"/>
      <c r="V28" s="128">
        <f t="shared" si="1"/>
      </c>
    </row>
    <row r="29" spans="1:22" s="31" customFormat="1" ht="19.5" customHeight="1">
      <c r="A29" s="33" t="s">
        <v>2639</v>
      </c>
      <c r="B29" s="41" t="s">
        <v>1111</v>
      </c>
      <c r="C29" s="167">
        <f>SUM('表二'!D1261)</f>
        <v>0</v>
      </c>
      <c r="D29" s="171"/>
      <c r="E29" s="171"/>
      <c r="F29" s="171"/>
      <c r="G29" s="171"/>
      <c r="H29" s="167">
        <f t="shared" si="0"/>
        <v>0</v>
      </c>
      <c r="I29" s="172"/>
      <c r="J29" s="172"/>
      <c r="K29" s="172"/>
      <c r="L29" s="171"/>
      <c r="M29" s="171"/>
      <c r="N29" s="171"/>
      <c r="O29" s="171"/>
      <c r="P29" s="171"/>
      <c r="Q29" s="171"/>
      <c r="R29" s="171"/>
      <c r="S29" s="171"/>
      <c r="T29" s="171"/>
      <c r="U29" s="171"/>
      <c r="V29" s="128">
        <f t="shared" si="1"/>
      </c>
    </row>
    <row r="30" spans="1:22" s="31" customFormat="1" ht="19.5" customHeight="1">
      <c r="A30" s="33" t="s">
        <v>2641</v>
      </c>
      <c r="B30" s="33" t="s">
        <v>1112</v>
      </c>
      <c r="C30" s="167">
        <f>SUM('表二'!D1263)</f>
        <v>300</v>
      </c>
      <c r="D30" s="171"/>
      <c r="E30" s="171"/>
      <c r="F30" s="171"/>
      <c r="G30" s="171"/>
      <c r="H30" s="167">
        <f t="shared" si="0"/>
        <v>0</v>
      </c>
      <c r="I30" s="172"/>
      <c r="J30" s="172"/>
      <c r="K30" s="172"/>
      <c r="L30" s="171"/>
      <c r="M30" s="171"/>
      <c r="N30" s="171"/>
      <c r="O30" s="171"/>
      <c r="P30" s="171"/>
      <c r="Q30" s="171"/>
      <c r="R30" s="171"/>
      <c r="S30" s="171"/>
      <c r="T30" s="171"/>
      <c r="U30" s="171">
        <v>300</v>
      </c>
      <c r="V30" s="128">
        <f t="shared" si="1"/>
      </c>
    </row>
    <row r="31" spans="1:22" s="31" customFormat="1" ht="19.5" customHeight="1">
      <c r="A31" s="33" t="s">
        <v>2764</v>
      </c>
      <c r="B31" s="33" t="s">
        <v>1012</v>
      </c>
      <c r="C31" s="167">
        <f>SUM('表三'!H7)</f>
        <v>33370</v>
      </c>
      <c r="D31" s="171"/>
      <c r="E31" s="171"/>
      <c r="F31" s="171"/>
      <c r="G31" s="171"/>
      <c r="H31" s="167"/>
      <c r="I31" s="172"/>
      <c r="J31" s="172"/>
      <c r="K31" s="172"/>
      <c r="L31" s="171"/>
      <c r="M31" s="171"/>
      <c r="N31" s="171"/>
      <c r="O31" s="171"/>
      <c r="P31" s="171"/>
      <c r="Q31" s="171"/>
      <c r="R31" s="171"/>
      <c r="S31" s="171">
        <v>33370</v>
      </c>
      <c r="T31" s="171"/>
      <c r="U31" s="171"/>
      <c r="V31" s="128">
        <f t="shared" si="1"/>
      </c>
    </row>
    <row r="32" spans="1:22" s="31" customFormat="1" ht="19.5" customHeight="1">
      <c r="A32" s="33"/>
      <c r="B32" s="43" t="s">
        <v>1099</v>
      </c>
      <c r="C32" s="167">
        <f>SUM('表三'!H90)</f>
        <v>43514</v>
      </c>
      <c r="D32" s="167">
        <f aca="true" t="shared" si="2" ref="D32:U32">SUM(D6:D31)</f>
        <v>4295</v>
      </c>
      <c r="E32" s="167">
        <f t="shared" si="2"/>
        <v>1647</v>
      </c>
      <c r="F32" s="167">
        <f t="shared" si="2"/>
        <v>200</v>
      </c>
      <c r="G32" s="167">
        <f t="shared" si="2"/>
        <v>0</v>
      </c>
      <c r="H32" s="167">
        <f t="shared" si="2"/>
        <v>2692</v>
      </c>
      <c r="I32" s="167">
        <f t="shared" si="2"/>
        <v>300</v>
      </c>
      <c r="J32" s="167">
        <f t="shared" si="2"/>
        <v>892</v>
      </c>
      <c r="K32" s="167">
        <f t="shared" si="2"/>
        <v>1500</v>
      </c>
      <c r="L32" s="167">
        <f t="shared" si="2"/>
        <v>6930</v>
      </c>
      <c r="M32" s="167">
        <f t="shared" si="2"/>
        <v>0</v>
      </c>
      <c r="N32" s="167">
        <f t="shared" si="2"/>
        <v>0</v>
      </c>
      <c r="O32" s="167">
        <f t="shared" si="2"/>
        <v>960</v>
      </c>
      <c r="P32" s="167">
        <f t="shared" si="2"/>
        <v>0</v>
      </c>
      <c r="Q32" s="167">
        <f t="shared" si="2"/>
        <v>0</v>
      </c>
      <c r="R32" s="167">
        <f t="shared" si="2"/>
        <v>0</v>
      </c>
      <c r="S32" s="167">
        <f t="shared" si="2"/>
        <v>33370</v>
      </c>
      <c r="T32" s="167">
        <f t="shared" si="2"/>
        <v>0</v>
      </c>
      <c r="U32" s="167">
        <f t="shared" si="2"/>
        <v>300</v>
      </c>
      <c r="V32" s="128" t="str">
        <f>IF(C32=SUM(D32:H32,L32:U32),"","分项不等于合计数")</f>
        <v>分项不等于合计数</v>
      </c>
    </row>
    <row r="33" spans="9:11" s="31" customFormat="1" ht="13.5">
      <c r="I33" s="25"/>
      <c r="J33" s="25"/>
      <c r="K33" s="25"/>
    </row>
    <row r="34" spans="2:21" s="31" customFormat="1" ht="14.25">
      <c r="B34" s="134" t="s">
        <v>2800</v>
      </c>
      <c r="D34" s="136">
        <f>IF(D27=0,"","经济分类放置的位置不正确")</f>
      </c>
      <c r="E34" s="136">
        <f aca="true" t="shared" si="3" ref="E34:U36">IF(E27=0,"","经济分类放置的位置不正确")</f>
      </c>
      <c r="F34" s="136">
        <f t="shared" si="3"/>
      </c>
      <c r="G34" s="136">
        <f t="shared" si="3"/>
      </c>
      <c r="H34" s="136">
        <f t="shared" si="3"/>
      </c>
      <c r="I34" s="136">
        <f t="shared" si="3"/>
      </c>
      <c r="J34" s="136">
        <f t="shared" si="3"/>
      </c>
      <c r="K34" s="136">
        <f t="shared" si="3"/>
      </c>
      <c r="L34" s="136">
        <f t="shared" si="3"/>
      </c>
      <c r="M34" s="136">
        <f t="shared" si="3"/>
      </c>
      <c r="N34" s="136">
        <f t="shared" si="3"/>
      </c>
      <c r="O34" s="136">
        <f t="shared" si="3"/>
      </c>
      <c r="P34" s="136">
        <f t="shared" si="3"/>
      </c>
      <c r="Q34" s="136">
        <f t="shared" si="3"/>
      </c>
      <c r="R34" s="136">
        <f t="shared" si="3"/>
      </c>
      <c r="S34" s="136">
        <f t="shared" si="3"/>
      </c>
      <c r="T34" s="133"/>
      <c r="U34" s="136">
        <f t="shared" si="3"/>
      </c>
    </row>
    <row r="35" spans="2:21" s="31" customFormat="1" ht="14.25">
      <c r="B35" s="134" t="s">
        <v>2801</v>
      </c>
      <c r="D35" s="136">
        <f>IF(D28=0,"","经济分类放置的位置不正确")</f>
      </c>
      <c r="E35" s="136">
        <f t="shared" si="3"/>
      </c>
      <c r="F35" s="136">
        <f t="shared" si="3"/>
      </c>
      <c r="G35" s="136">
        <f t="shared" si="3"/>
      </c>
      <c r="H35" s="136">
        <f t="shared" si="3"/>
      </c>
      <c r="I35" s="136">
        <f t="shared" si="3"/>
      </c>
      <c r="J35" s="136">
        <f t="shared" si="3"/>
      </c>
      <c r="K35" s="136">
        <f t="shared" si="3"/>
      </c>
      <c r="L35" s="136">
        <f t="shared" si="3"/>
      </c>
      <c r="M35" s="136">
        <f t="shared" si="3"/>
      </c>
      <c r="N35" s="136">
        <f t="shared" si="3"/>
      </c>
      <c r="O35" s="136">
        <f t="shared" si="3"/>
      </c>
      <c r="P35" s="136">
        <f t="shared" si="3"/>
      </c>
      <c r="Q35" s="134"/>
      <c r="R35" s="136">
        <f t="shared" si="3"/>
      </c>
      <c r="S35" s="136">
        <f t="shared" si="3"/>
      </c>
      <c r="T35" s="136">
        <f t="shared" si="3"/>
      </c>
      <c r="U35" s="136">
        <f t="shared" si="3"/>
      </c>
    </row>
    <row r="36" spans="2:21" s="31" customFormat="1" ht="14.25">
      <c r="B36" s="134" t="s">
        <v>2802</v>
      </c>
      <c r="D36" s="136">
        <f>IF(D29=0,"","经济分类放置的位置不正确")</f>
      </c>
      <c r="E36" s="136">
        <f t="shared" si="3"/>
      </c>
      <c r="F36" s="136">
        <f t="shared" si="3"/>
      </c>
      <c r="G36" s="136">
        <f t="shared" si="3"/>
      </c>
      <c r="H36" s="136">
        <f t="shared" si="3"/>
      </c>
      <c r="I36" s="136">
        <f t="shared" si="3"/>
      </c>
      <c r="J36" s="136">
        <f t="shared" si="3"/>
      </c>
      <c r="K36" s="136">
        <f t="shared" si="3"/>
      </c>
      <c r="L36" s="136">
        <f t="shared" si="3"/>
      </c>
      <c r="M36" s="136">
        <f t="shared" si="3"/>
      </c>
      <c r="N36" s="136">
        <f t="shared" si="3"/>
      </c>
      <c r="O36" s="136">
        <f t="shared" si="3"/>
      </c>
      <c r="P36" s="136">
        <f t="shared" si="3"/>
      </c>
      <c r="Q36" s="134"/>
      <c r="R36" s="136">
        <f t="shared" si="3"/>
      </c>
      <c r="S36" s="136">
        <f t="shared" si="3"/>
      </c>
      <c r="T36" s="136">
        <f t="shared" si="3"/>
      </c>
      <c r="U36" s="136">
        <f t="shared" si="3"/>
      </c>
    </row>
    <row r="37" spans="2:21" s="31" customFormat="1" ht="14.25">
      <c r="B37" s="134" t="s">
        <v>2803</v>
      </c>
      <c r="D37" s="136">
        <f>IF(D31=0,"","经济分类放置的位置不正确")</f>
      </c>
      <c r="E37" s="136">
        <f aca="true" t="shared" si="4" ref="E37:U37">IF(E31=0,"","经济分类放置的位置不正确")</f>
      </c>
      <c r="F37" s="136">
        <f t="shared" si="4"/>
      </c>
      <c r="G37" s="136">
        <f t="shared" si="4"/>
      </c>
      <c r="H37" s="136">
        <f t="shared" si="4"/>
      </c>
      <c r="I37" s="136">
        <f t="shared" si="4"/>
      </c>
      <c r="J37" s="136">
        <f t="shared" si="4"/>
      </c>
      <c r="K37" s="136">
        <f t="shared" si="4"/>
      </c>
      <c r="L37" s="136">
        <f t="shared" si="4"/>
      </c>
      <c r="M37" s="136">
        <f t="shared" si="4"/>
      </c>
      <c r="N37" s="136">
        <f t="shared" si="4"/>
      </c>
      <c r="O37" s="136">
        <f t="shared" si="4"/>
      </c>
      <c r="P37" s="136">
        <f t="shared" si="4"/>
      </c>
      <c r="Q37" s="136">
        <f t="shared" si="4"/>
      </c>
      <c r="R37" s="136">
        <f t="shared" si="4"/>
      </c>
      <c r="S37" s="134"/>
      <c r="T37" s="136">
        <f t="shared" si="4"/>
      </c>
      <c r="U37" s="136">
        <f t="shared" si="4"/>
      </c>
    </row>
    <row r="38" spans="9:11" s="31" customFormat="1" ht="13.5">
      <c r="I38" s="25"/>
      <c r="J38" s="25"/>
      <c r="K38" s="25"/>
    </row>
    <row r="39" spans="9:11" s="31" customFormat="1" ht="13.5">
      <c r="I39" s="25"/>
      <c r="J39" s="25"/>
      <c r="K39" s="25"/>
    </row>
    <row r="40" spans="9:11" s="31" customFormat="1" ht="13.5">
      <c r="I40" s="25"/>
      <c r="J40" s="25"/>
      <c r="K40" s="25"/>
    </row>
    <row r="41" spans="9:11" s="31" customFormat="1" ht="13.5">
      <c r="I41" s="25"/>
      <c r="J41" s="25"/>
      <c r="K41" s="25"/>
    </row>
    <row r="42" spans="9:11" s="31" customFormat="1" ht="13.5">
      <c r="I42" s="25"/>
      <c r="J42" s="25"/>
      <c r="K42" s="25"/>
    </row>
  </sheetData>
  <sheetProtection/>
  <mergeCells count="4">
    <mergeCell ref="B2:U2"/>
    <mergeCell ref="B4:C4"/>
    <mergeCell ref="V4:V5"/>
    <mergeCell ref="W4:W5"/>
  </mergeCells>
  <printOptions horizontalCentered="1"/>
  <pageMargins left="0.07874015748031496" right="0.07874015748031496" top="0.07874015748031496" bottom="0" header="0.11811023622047245" footer="0.1181102362204724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J75"/>
  <sheetViews>
    <sheetView showGridLines="0" showZeros="0" zoomScale="90" zoomScaleNormal="90" zoomScalePageLayoutView="0" workbookViewId="0" topLeftCell="A1">
      <pane ySplit="5" topLeftCell="BM6" activePane="bottomLeft" state="frozen"/>
      <selection pane="topLeft" activeCell="A1" sqref="A1"/>
      <selection pane="bottomLeft" activeCell="G7" sqref="G7"/>
    </sheetView>
  </sheetViews>
  <sheetFormatPr defaultColWidth="9.00390625" defaultRowHeight="14.25"/>
  <cols>
    <col min="1" max="1" width="13.375" style="25" customWidth="1"/>
    <col min="2" max="2" width="42.625" style="25" customWidth="1"/>
    <col min="3" max="3" width="12.00390625" style="25" customWidth="1"/>
    <col min="4" max="4" width="10.50390625" style="25" customWidth="1"/>
    <col min="5" max="6" width="13.875" style="25" customWidth="1"/>
    <col min="7" max="7" width="55.75390625" style="25" customWidth="1"/>
    <col min="8" max="8" width="12.875" style="25" customWidth="1"/>
    <col min="9" max="9" width="10.875" style="25" customWidth="1"/>
    <col min="10" max="10" width="13.75390625" style="25" customWidth="1"/>
    <col min="11" max="16384" width="9.00390625" style="25" customWidth="1"/>
  </cols>
  <sheetData>
    <row r="1" spans="2:10" ht="14.25">
      <c r="B1" s="26" t="s">
        <v>1133</v>
      </c>
      <c r="J1" s="27" t="s">
        <v>3096</v>
      </c>
    </row>
    <row r="2" spans="2:10" s="24" customFormat="1" ht="18" customHeight="1">
      <c r="B2" s="181" t="s">
        <v>799</v>
      </c>
      <c r="C2" s="181"/>
      <c r="D2" s="181"/>
      <c r="E2" s="181"/>
      <c r="F2" s="181"/>
      <c r="G2" s="181"/>
      <c r="H2" s="181"/>
      <c r="I2" s="181"/>
      <c r="J2" s="181"/>
    </row>
    <row r="3" ht="18" customHeight="1">
      <c r="J3" s="27" t="s">
        <v>3104</v>
      </c>
    </row>
    <row r="4" spans="1:10" ht="31.5" customHeight="1">
      <c r="A4" s="189" t="s">
        <v>1007</v>
      </c>
      <c r="B4" s="189"/>
      <c r="C4" s="189"/>
      <c r="D4" s="189"/>
      <c r="E4" s="189"/>
      <c r="F4" s="197" t="s">
        <v>1008</v>
      </c>
      <c r="G4" s="198"/>
      <c r="H4" s="198"/>
      <c r="I4" s="198"/>
      <c r="J4" s="199"/>
    </row>
    <row r="5" spans="1:10" ht="35.25" customHeight="1">
      <c r="A5" s="29" t="s">
        <v>2885</v>
      </c>
      <c r="B5" s="32" t="s">
        <v>3105</v>
      </c>
      <c r="C5" s="20" t="s">
        <v>3106</v>
      </c>
      <c r="D5" s="32" t="s">
        <v>3107</v>
      </c>
      <c r="E5" s="20" t="s">
        <v>3108</v>
      </c>
      <c r="F5" s="20" t="s">
        <v>2804</v>
      </c>
      <c r="G5" s="32" t="s">
        <v>3105</v>
      </c>
      <c r="H5" s="20" t="s">
        <v>3106</v>
      </c>
      <c r="I5" s="32" t="s">
        <v>3107</v>
      </c>
      <c r="J5" s="20" t="s">
        <v>3108</v>
      </c>
    </row>
    <row r="6" spans="1:10" s="31" customFormat="1" ht="19.5" customHeight="1">
      <c r="A6" s="33" t="s">
        <v>2807</v>
      </c>
      <c r="B6" s="5" t="s">
        <v>1134</v>
      </c>
      <c r="C6" s="171"/>
      <c r="D6" s="171"/>
      <c r="E6" s="119">
        <f>IF(C6=0,"",ROUND(D6/C6*100,1))</f>
      </c>
      <c r="F6" s="33" t="s">
        <v>1858</v>
      </c>
      <c r="G6" s="5" t="s">
        <v>1135</v>
      </c>
      <c r="H6" s="175">
        <f>SUM(H7:H9)</f>
        <v>0</v>
      </c>
      <c r="I6" s="175">
        <f>SUM(I7:I9)</f>
        <v>0</v>
      </c>
      <c r="J6" s="119">
        <f aca="true" t="shared" si="0" ref="J6:J53">IF(H6=0,"",ROUND(I6/H6*100,1))</f>
      </c>
    </row>
    <row r="7" spans="1:10" s="31" customFormat="1" ht="19.5" customHeight="1">
      <c r="A7" s="33" t="s">
        <v>2808</v>
      </c>
      <c r="B7" s="5" t="s">
        <v>1136</v>
      </c>
      <c r="C7" s="171"/>
      <c r="D7" s="171"/>
      <c r="E7" s="119">
        <f aca="true" t="shared" si="1" ref="E7:E22">IF(C7=0,"",ROUND(D7/C7*100,1))</f>
      </c>
      <c r="F7" s="33" t="s">
        <v>2830</v>
      </c>
      <c r="G7" s="7" t="s">
        <v>1137</v>
      </c>
      <c r="H7" s="171"/>
      <c r="I7" s="171"/>
      <c r="J7" s="119">
        <f t="shared" si="0"/>
      </c>
    </row>
    <row r="8" spans="1:10" s="31" customFormat="1" ht="19.5" customHeight="1">
      <c r="A8" s="33" t="s">
        <v>2809</v>
      </c>
      <c r="B8" s="5" t="s">
        <v>1138</v>
      </c>
      <c r="C8" s="171"/>
      <c r="D8" s="171"/>
      <c r="E8" s="119">
        <f t="shared" si="1"/>
      </c>
      <c r="F8" s="33" t="s">
        <v>2831</v>
      </c>
      <c r="G8" s="7" t="s">
        <v>1139</v>
      </c>
      <c r="H8" s="171"/>
      <c r="I8" s="171"/>
      <c r="J8" s="119">
        <f t="shared" si="0"/>
      </c>
    </row>
    <row r="9" spans="1:10" s="31" customFormat="1" ht="19.5" customHeight="1">
      <c r="A9" s="33" t="s">
        <v>2810</v>
      </c>
      <c r="B9" s="34" t="s">
        <v>1140</v>
      </c>
      <c r="C9" s="171"/>
      <c r="D9" s="171"/>
      <c r="E9" s="119">
        <f t="shared" si="1"/>
      </c>
      <c r="F9" s="33" t="s">
        <v>2832</v>
      </c>
      <c r="G9" s="7" t="s">
        <v>1141</v>
      </c>
      <c r="H9" s="171"/>
      <c r="I9" s="171"/>
      <c r="J9" s="119">
        <f t="shared" si="0"/>
      </c>
    </row>
    <row r="10" spans="1:10" s="31" customFormat="1" ht="19.5" customHeight="1">
      <c r="A10" s="33" t="s">
        <v>2811</v>
      </c>
      <c r="B10" s="5" t="s">
        <v>1142</v>
      </c>
      <c r="C10" s="171"/>
      <c r="D10" s="171"/>
      <c r="E10" s="119">
        <f t="shared" si="1"/>
      </c>
      <c r="F10" s="33" t="s">
        <v>1913</v>
      </c>
      <c r="G10" s="5" t="s">
        <v>1143</v>
      </c>
      <c r="H10" s="167">
        <f>SUM(H11:H13)</f>
        <v>0</v>
      </c>
      <c r="I10" s="167">
        <f>SUM(I11:I13)</f>
        <v>0</v>
      </c>
      <c r="J10" s="119">
        <f t="shared" si="0"/>
      </c>
    </row>
    <row r="11" spans="1:10" s="31" customFormat="1" ht="19.5" customHeight="1">
      <c r="A11" s="33" t="s">
        <v>2812</v>
      </c>
      <c r="B11" s="5" t="s">
        <v>1144</v>
      </c>
      <c r="C11" s="171"/>
      <c r="D11" s="171"/>
      <c r="E11" s="119">
        <f t="shared" si="1"/>
      </c>
      <c r="F11" s="33" t="s">
        <v>2833</v>
      </c>
      <c r="G11" s="7" t="s">
        <v>1145</v>
      </c>
      <c r="H11" s="171"/>
      <c r="I11" s="171"/>
      <c r="J11" s="119">
        <f t="shared" si="0"/>
      </c>
    </row>
    <row r="12" spans="1:10" s="31" customFormat="1" ht="19.5" customHeight="1">
      <c r="A12" s="33" t="s">
        <v>2813</v>
      </c>
      <c r="B12" s="5" t="s">
        <v>1146</v>
      </c>
      <c r="C12" s="171"/>
      <c r="D12" s="171"/>
      <c r="E12" s="119">
        <f t="shared" si="1"/>
      </c>
      <c r="F12" s="33" t="s">
        <v>2834</v>
      </c>
      <c r="G12" s="7" t="s">
        <v>1147</v>
      </c>
      <c r="H12" s="171"/>
      <c r="I12" s="171"/>
      <c r="J12" s="119">
        <f t="shared" si="0"/>
      </c>
    </row>
    <row r="13" spans="1:10" s="31" customFormat="1" ht="19.5" customHeight="1">
      <c r="A13" s="33" t="s">
        <v>2814</v>
      </c>
      <c r="B13" s="5" t="s">
        <v>1148</v>
      </c>
      <c r="C13" s="171"/>
      <c r="D13" s="171"/>
      <c r="E13" s="119">
        <f t="shared" si="1"/>
      </c>
      <c r="F13" s="33" t="s">
        <v>2835</v>
      </c>
      <c r="G13" s="7" t="s">
        <v>1149</v>
      </c>
      <c r="H13" s="171"/>
      <c r="I13" s="171"/>
      <c r="J13" s="119">
        <f t="shared" si="0"/>
      </c>
    </row>
    <row r="14" spans="1:10" s="31" customFormat="1" ht="19.5" customHeight="1">
      <c r="A14" s="33" t="s">
        <v>2815</v>
      </c>
      <c r="B14" s="5" t="s">
        <v>1150</v>
      </c>
      <c r="C14" s="171"/>
      <c r="D14" s="171"/>
      <c r="E14" s="119">
        <f t="shared" si="1"/>
      </c>
      <c r="F14" s="33" t="s">
        <v>2102</v>
      </c>
      <c r="G14" s="5" t="s">
        <v>1151</v>
      </c>
      <c r="H14" s="167">
        <f>SUM(H15:H16)</f>
        <v>0</v>
      </c>
      <c r="I14" s="167">
        <f>SUM(I15:I16)</f>
        <v>0</v>
      </c>
      <c r="J14" s="119">
        <f t="shared" si="0"/>
      </c>
    </row>
    <row r="15" spans="1:10" s="31" customFormat="1" ht="19.5" customHeight="1">
      <c r="A15" s="33" t="s">
        <v>2816</v>
      </c>
      <c r="B15" s="5" t="s">
        <v>1152</v>
      </c>
      <c r="C15" s="171"/>
      <c r="D15" s="171"/>
      <c r="E15" s="119">
        <f t="shared" si="1"/>
      </c>
      <c r="F15" s="33" t="s">
        <v>2836</v>
      </c>
      <c r="G15" s="5" t="s">
        <v>1153</v>
      </c>
      <c r="H15" s="171"/>
      <c r="I15" s="171"/>
      <c r="J15" s="119">
        <f t="shared" si="0"/>
      </c>
    </row>
    <row r="16" spans="1:10" s="31" customFormat="1" ht="19.5" customHeight="1">
      <c r="A16" s="33" t="s">
        <v>2817</v>
      </c>
      <c r="B16" s="5" t="s">
        <v>1154</v>
      </c>
      <c r="C16" s="171"/>
      <c r="D16" s="171"/>
      <c r="E16" s="119">
        <f t="shared" si="1"/>
      </c>
      <c r="F16" s="33" t="s">
        <v>2837</v>
      </c>
      <c r="G16" s="5" t="s">
        <v>1155</v>
      </c>
      <c r="H16" s="171"/>
      <c r="I16" s="171"/>
      <c r="J16" s="119">
        <f t="shared" si="0"/>
      </c>
    </row>
    <row r="17" spans="1:10" s="31" customFormat="1" ht="19.5" customHeight="1">
      <c r="A17" s="33" t="s">
        <v>2818</v>
      </c>
      <c r="B17" s="5" t="s">
        <v>1156</v>
      </c>
      <c r="C17" s="171"/>
      <c r="D17" s="171"/>
      <c r="E17" s="119">
        <f t="shared" si="1"/>
      </c>
      <c r="F17" s="33" t="s">
        <v>2175</v>
      </c>
      <c r="G17" s="5" t="s">
        <v>1157</v>
      </c>
      <c r="H17" s="167">
        <f>SUM(H18:H27)</f>
        <v>0</v>
      </c>
      <c r="I17" s="167">
        <f>SUM(I18:I27)</f>
        <v>0</v>
      </c>
      <c r="J17" s="119">
        <f t="shared" si="0"/>
      </c>
    </row>
    <row r="18" spans="1:10" s="31" customFormat="1" ht="19.5" customHeight="1">
      <c r="A18" s="33" t="s">
        <v>2819</v>
      </c>
      <c r="B18" s="5" t="s">
        <v>1158</v>
      </c>
      <c r="C18" s="171"/>
      <c r="D18" s="171"/>
      <c r="E18" s="119">
        <f t="shared" si="1"/>
      </c>
      <c r="F18" s="33" t="s">
        <v>2838</v>
      </c>
      <c r="G18" s="5" t="s">
        <v>1159</v>
      </c>
      <c r="H18" s="171"/>
      <c r="I18" s="171"/>
      <c r="J18" s="119">
        <f t="shared" si="0"/>
      </c>
    </row>
    <row r="19" spans="1:10" s="31" customFormat="1" ht="19.5" customHeight="1">
      <c r="A19" s="33" t="s">
        <v>2820</v>
      </c>
      <c r="B19" s="5" t="s">
        <v>1160</v>
      </c>
      <c r="C19" s="171"/>
      <c r="D19" s="171"/>
      <c r="E19" s="119">
        <f t="shared" si="1"/>
      </c>
      <c r="F19" s="33" t="s">
        <v>2839</v>
      </c>
      <c r="G19" s="5" t="s">
        <v>1161</v>
      </c>
      <c r="H19" s="176"/>
      <c r="I19" s="171"/>
      <c r="J19" s="119">
        <f t="shared" si="0"/>
      </c>
    </row>
    <row r="20" spans="1:10" s="31" customFormat="1" ht="19.5" customHeight="1">
      <c r="A20" s="33" t="s">
        <v>2821</v>
      </c>
      <c r="B20" s="5" t="s">
        <v>1162</v>
      </c>
      <c r="C20" s="171"/>
      <c r="D20" s="171"/>
      <c r="E20" s="119">
        <f t="shared" si="1"/>
      </c>
      <c r="F20" s="33" t="s">
        <v>2840</v>
      </c>
      <c r="G20" s="5" t="s">
        <v>1163</v>
      </c>
      <c r="H20" s="171"/>
      <c r="I20" s="171"/>
      <c r="J20" s="119">
        <f t="shared" si="0"/>
      </c>
    </row>
    <row r="21" spans="1:10" s="31" customFormat="1" ht="19.5" customHeight="1">
      <c r="A21" s="33" t="s">
        <v>2822</v>
      </c>
      <c r="B21" s="22" t="s">
        <v>1164</v>
      </c>
      <c r="C21" s="168"/>
      <c r="D21" s="168"/>
      <c r="E21" s="119">
        <f t="shared" si="1"/>
      </c>
      <c r="F21" s="6" t="s">
        <v>2841</v>
      </c>
      <c r="G21" s="5" t="s">
        <v>1165</v>
      </c>
      <c r="H21" s="171"/>
      <c r="I21" s="171"/>
      <c r="J21" s="119">
        <f t="shared" si="0"/>
      </c>
    </row>
    <row r="22" spans="1:10" s="31" customFormat="1" ht="19.5" customHeight="1">
      <c r="A22" s="33" t="s">
        <v>2823</v>
      </c>
      <c r="B22" s="22" t="s">
        <v>1166</v>
      </c>
      <c r="C22" s="168"/>
      <c r="D22" s="168"/>
      <c r="E22" s="119">
        <f t="shared" si="1"/>
      </c>
      <c r="F22" s="6" t="s">
        <v>2842</v>
      </c>
      <c r="G22" s="5" t="s">
        <v>1167</v>
      </c>
      <c r="H22" s="171"/>
      <c r="I22" s="171"/>
      <c r="J22" s="119">
        <f t="shared" si="0"/>
      </c>
    </row>
    <row r="23" spans="1:10" ht="19.5" customHeight="1">
      <c r="A23" s="6"/>
      <c r="B23" s="35"/>
      <c r="C23" s="168"/>
      <c r="D23" s="168"/>
      <c r="E23" s="6"/>
      <c r="F23" s="6" t="s">
        <v>2843</v>
      </c>
      <c r="G23" s="5" t="s">
        <v>1168</v>
      </c>
      <c r="H23" s="168"/>
      <c r="I23" s="168"/>
      <c r="J23" s="119">
        <f t="shared" si="0"/>
      </c>
    </row>
    <row r="24" spans="1:10" ht="19.5" customHeight="1">
      <c r="A24" s="6"/>
      <c r="B24" s="22"/>
      <c r="C24" s="168"/>
      <c r="D24" s="168"/>
      <c r="E24" s="6"/>
      <c r="F24" s="6" t="s">
        <v>2844</v>
      </c>
      <c r="G24" s="5" t="s">
        <v>1169</v>
      </c>
      <c r="H24" s="168"/>
      <c r="I24" s="168"/>
      <c r="J24" s="119">
        <f t="shared" si="0"/>
      </c>
    </row>
    <row r="25" spans="1:10" ht="19.5" customHeight="1">
      <c r="A25" s="6"/>
      <c r="B25" s="6"/>
      <c r="C25" s="168"/>
      <c r="D25" s="168"/>
      <c r="E25" s="6"/>
      <c r="F25" s="6" t="s">
        <v>2845</v>
      </c>
      <c r="G25" s="5" t="s">
        <v>1170</v>
      </c>
      <c r="H25" s="168"/>
      <c r="I25" s="168"/>
      <c r="J25" s="119">
        <f t="shared" si="0"/>
      </c>
    </row>
    <row r="26" spans="1:10" ht="19.5" customHeight="1">
      <c r="A26" s="6"/>
      <c r="B26" s="6"/>
      <c r="C26" s="168"/>
      <c r="D26" s="168"/>
      <c r="E26" s="6"/>
      <c r="F26" s="6" t="s">
        <v>2846</v>
      </c>
      <c r="G26" s="5" t="s">
        <v>1171</v>
      </c>
      <c r="H26" s="168"/>
      <c r="I26" s="168"/>
      <c r="J26" s="119">
        <f t="shared" si="0"/>
      </c>
    </row>
    <row r="27" spans="1:10" ht="19.5" customHeight="1">
      <c r="A27" s="6"/>
      <c r="B27" s="6"/>
      <c r="C27" s="168"/>
      <c r="D27" s="168"/>
      <c r="E27" s="6"/>
      <c r="F27" s="6" t="s">
        <v>2847</v>
      </c>
      <c r="G27" s="5" t="s">
        <v>1172</v>
      </c>
      <c r="H27" s="168"/>
      <c r="I27" s="168"/>
      <c r="J27" s="119">
        <f t="shared" si="0"/>
      </c>
    </row>
    <row r="28" spans="1:10" ht="19.5" customHeight="1">
      <c r="A28" s="6"/>
      <c r="B28" s="10"/>
      <c r="C28" s="168"/>
      <c r="D28" s="168"/>
      <c r="E28" s="6"/>
      <c r="F28" s="6" t="s">
        <v>2194</v>
      </c>
      <c r="G28" s="5" t="s">
        <v>1173</v>
      </c>
      <c r="H28" s="167">
        <f>SUM(H29:H33)</f>
        <v>0</v>
      </c>
      <c r="I28" s="167">
        <f>SUM(I29:I33)</f>
        <v>0</v>
      </c>
      <c r="J28" s="119">
        <f t="shared" si="0"/>
      </c>
    </row>
    <row r="29" spans="1:10" ht="19.5" customHeight="1">
      <c r="A29" s="6"/>
      <c r="B29" s="10"/>
      <c r="C29" s="168"/>
      <c r="D29" s="168"/>
      <c r="E29" s="6"/>
      <c r="F29" s="6" t="s">
        <v>2848</v>
      </c>
      <c r="G29" s="5" t="s">
        <v>1174</v>
      </c>
      <c r="H29" s="168"/>
      <c r="I29" s="168"/>
      <c r="J29" s="119">
        <f t="shared" si="0"/>
      </c>
    </row>
    <row r="30" spans="1:10" ht="19.5" customHeight="1">
      <c r="A30" s="6"/>
      <c r="B30" s="10"/>
      <c r="C30" s="168"/>
      <c r="D30" s="168"/>
      <c r="E30" s="6"/>
      <c r="F30" s="6" t="s">
        <v>2849</v>
      </c>
      <c r="G30" s="8" t="s">
        <v>1175</v>
      </c>
      <c r="H30" s="168"/>
      <c r="I30" s="168"/>
      <c r="J30" s="119">
        <f t="shared" si="0"/>
      </c>
    </row>
    <row r="31" spans="1:10" ht="19.5" customHeight="1">
      <c r="A31" s="6"/>
      <c r="B31" s="10"/>
      <c r="C31" s="168"/>
      <c r="D31" s="168"/>
      <c r="E31" s="6"/>
      <c r="F31" s="6" t="s">
        <v>2850</v>
      </c>
      <c r="G31" s="8" t="s">
        <v>1176</v>
      </c>
      <c r="H31" s="168"/>
      <c r="I31" s="168"/>
      <c r="J31" s="119">
        <f t="shared" si="0"/>
      </c>
    </row>
    <row r="32" spans="1:10" ht="19.5" customHeight="1">
      <c r="A32" s="6"/>
      <c r="B32" s="10"/>
      <c r="C32" s="168"/>
      <c r="D32" s="168"/>
      <c r="E32" s="6"/>
      <c r="F32" s="139" t="s">
        <v>2851</v>
      </c>
      <c r="G32" s="140" t="s">
        <v>1177</v>
      </c>
      <c r="H32" s="177"/>
      <c r="I32" s="177"/>
      <c r="J32" s="119">
        <f t="shared" si="0"/>
      </c>
    </row>
    <row r="33" spans="1:10" ht="19.5" customHeight="1">
      <c r="A33" s="6"/>
      <c r="B33" s="10"/>
      <c r="C33" s="168"/>
      <c r="D33" s="168"/>
      <c r="E33" s="6"/>
      <c r="F33" s="139" t="s">
        <v>2852</v>
      </c>
      <c r="G33" s="140" t="s">
        <v>1178</v>
      </c>
      <c r="H33" s="177"/>
      <c r="I33" s="177"/>
      <c r="J33" s="119">
        <f t="shared" si="0"/>
      </c>
    </row>
    <row r="34" spans="1:10" ht="19.5" customHeight="1">
      <c r="A34" s="6"/>
      <c r="B34" s="10"/>
      <c r="C34" s="168"/>
      <c r="D34" s="168"/>
      <c r="E34" s="6"/>
      <c r="F34" s="6" t="s">
        <v>2305</v>
      </c>
      <c r="G34" s="10" t="s">
        <v>1179</v>
      </c>
      <c r="H34" s="167">
        <f>SUM(H35:H44)</f>
        <v>0</v>
      </c>
      <c r="I34" s="167">
        <f>SUM(I35:I44)</f>
        <v>0</v>
      </c>
      <c r="J34" s="119">
        <f t="shared" si="0"/>
      </c>
    </row>
    <row r="35" spans="1:10" ht="19.5" customHeight="1">
      <c r="A35" s="6"/>
      <c r="B35" s="10"/>
      <c r="C35" s="168"/>
      <c r="D35" s="168"/>
      <c r="E35" s="6"/>
      <c r="F35" s="6" t="s">
        <v>2853</v>
      </c>
      <c r="G35" s="8" t="s">
        <v>1180</v>
      </c>
      <c r="H35" s="168"/>
      <c r="I35" s="168"/>
      <c r="J35" s="119">
        <f t="shared" si="0"/>
      </c>
    </row>
    <row r="36" spans="1:10" ht="19.5" customHeight="1">
      <c r="A36" s="6"/>
      <c r="B36" s="10"/>
      <c r="C36" s="168"/>
      <c r="D36" s="168"/>
      <c r="E36" s="6"/>
      <c r="F36" s="6" t="s">
        <v>2854</v>
      </c>
      <c r="G36" s="8" t="s">
        <v>1181</v>
      </c>
      <c r="H36" s="168"/>
      <c r="I36" s="168"/>
      <c r="J36" s="119">
        <f t="shared" si="0"/>
      </c>
    </row>
    <row r="37" spans="1:10" ht="19.5" customHeight="1">
      <c r="A37" s="6"/>
      <c r="B37" s="10"/>
      <c r="C37" s="168"/>
      <c r="D37" s="168"/>
      <c r="E37" s="6"/>
      <c r="F37" s="6" t="s">
        <v>2855</v>
      </c>
      <c r="G37" s="8" t="s">
        <v>1182</v>
      </c>
      <c r="H37" s="168"/>
      <c r="I37" s="168"/>
      <c r="J37" s="119">
        <f t="shared" si="0"/>
      </c>
    </row>
    <row r="38" spans="1:10" s="2" customFormat="1" ht="19.5" customHeight="1">
      <c r="A38" s="29"/>
      <c r="B38" s="10"/>
      <c r="C38" s="168"/>
      <c r="D38" s="168"/>
      <c r="E38" s="6"/>
      <c r="F38" s="6" t="s">
        <v>2856</v>
      </c>
      <c r="G38" s="8" t="s">
        <v>1183</v>
      </c>
      <c r="H38" s="168"/>
      <c r="I38" s="168"/>
      <c r="J38" s="119">
        <f t="shared" si="0"/>
      </c>
    </row>
    <row r="39" spans="1:10" ht="19.5" customHeight="1">
      <c r="A39" s="6"/>
      <c r="B39" s="10"/>
      <c r="C39" s="168"/>
      <c r="D39" s="168"/>
      <c r="E39" s="6"/>
      <c r="F39" s="6" t="s">
        <v>2857</v>
      </c>
      <c r="G39" s="8" t="s">
        <v>1184</v>
      </c>
      <c r="H39" s="168"/>
      <c r="I39" s="168"/>
      <c r="J39" s="119">
        <f t="shared" si="0"/>
      </c>
    </row>
    <row r="40" spans="1:10" ht="19.5" customHeight="1">
      <c r="A40" s="6"/>
      <c r="B40" s="22"/>
      <c r="C40" s="168"/>
      <c r="D40" s="168"/>
      <c r="E40" s="6"/>
      <c r="F40" s="6" t="s">
        <v>2858</v>
      </c>
      <c r="G40" s="8" t="s">
        <v>1185</v>
      </c>
      <c r="H40" s="168"/>
      <c r="I40" s="168"/>
      <c r="J40" s="119">
        <f t="shared" si="0"/>
      </c>
    </row>
    <row r="41" spans="1:10" ht="19.5" customHeight="1">
      <c r="A41" s="6"/>
      <c r="B41" s="22"/>
      <c r="C41" s="168"/>
      <c r="D41" s="168"/>
      <c r="E41" s="6"/>
      <c r="F41" s="6" t="s">
        <v>2859</v>
      </c>
      <c r="G41" s="137" t="s">
        <v>1186</v>
      </c>
      <c r="H41" s="168"/>
      <c r="I41" s="168"/>
      <c r="J41" s="119">
        <f t="shared" si="0"/>
      </c>
    </row>
    <row r="42" spans="1:10" ht="19.5" customHeight="1">
      <c r="A42" s="6"/>
      <c r="B42" s="22"/>
      <c r="C42" s="168"/>
      <c r="D42" s="168"/>
      <c r="E42" s="6"/>
      <c r="F42" s="6" t="s">
        <v>2860</v>
      </c>
      <c r="G42" s="8" t="s">
        <v>1187</v>
      </c>
      <c r="H42" s="168"/>
      <c r="I42" s="168"/>
      <c r="J42" s="119">
        <f t="shared" si="0"/>
      </c>
    </row>
    <row r="43" spans="1:10" ht="19.5" customHeight="1">
      <c r="A43" s="6"/>
      <c r="B43" s="22"/>
      <c r="C43" s="168"/>
      <c r="D43" s="168"/>
      <c r="E43" s="6"/>
      <c r="F43" s="6" t="s">
        <v>2861</v>
      </c>
      <c r="G43" s="8" t="s">
        <v>1188</v>
      </c>
      <c r="H43" s="168"/>
      <c r="I43" s="168"/>
      <c r="J43" s="119">
        <f t="shared" si="0"/>
      </c>
    </row>
    <row r="44" spans="1:10" ht="19.5" customHeight="1">
      <c r="A44" s="6"/>
      <c r="B44" s="22"/>
      <c r="C44" s="168"/>
      <c r="D44" s="168"/>
      <c r="E44" s="6"/>
      <c r="F44" s="6" t="s">
        <v>2862</v>
      </c>
      <c r="G44" s="8" t="s">
        <v>1189</v>
      </c>
      <c r="H44" s="168"/>
      <c r="I44" s="168"/>
      <c r="J44" s="119">
        <f t="shared" si="0"/>
      </c>
    </row>
    <row r="45" spans="1:10" ht="19.5" customHeight="1">
      <c r="A45" s="6"/>
      <c r="B45" s="22"/>
      <c r="C45" s="168"/>
      <c r="D45" s="168"/>
      <c r="E45" s="6"/>
      <c r="F45" s="6" t="s">
        <v>2369</v>
      </c>
      <c r="G45" s="10" t="s">
        <v>1190</v>
      </c>
      <c r="H45" s="167">
        <f>SUM(H46)</f>
        <v>0</v>
      </c>
      <c r="I45" s="167">
        <f>SUM(I46)</f>
        <v>0</v>
      </c>
      <c r="J45" s="119">
        <f t="shared" si="0"/>
      </c>
    </row>
    <row r="46" spans="1:10" ht="19.5" customHeight="1">
      <c r="A46" s="6"/>
      <c r="B46" s="22"/>
      <c r="C46" s="168"/>
      <c r="D46" s="168"/>
      <c r="E46" s="6"/>
      <c r="F46" s="6" t="s">
        <v>2863</v>
      </c>
      <c r="G46" s="8" t="s">
        <v>1191</v>
      </c>
      <c r="H46" s="168"/>
      <c r="I46" s="168"/>
      <c r="J46" s="119">
        <f t="shared" si="0"/>
      </c>
    </row>
    <row r="47" spans="1:10" ht="19.5" customHeight="1">
      <c r="A47" s="6"/>
      <c r="B47" s="22"/>
      <c r="C47" s="168"/>
      <c r="D47" s="168"/>
      <c r="E47" s="6"/>
      <c r="F47" s="6" t="s">
        <v>2641</v>
      </c>
      <c r="G47" s="10" t="s">
        <v>1192</v>
      </c>
      <c r="H47" s="167">
        <f>SUM(H48:H50)</f>
        <v>0</v>
      </c>
      <c r="I47" s="167">
        <f>SUM(I48:I50)</f>
        <v>0</v>
      </c>
      <c r="J47" s="119">
        <f t="shared" si="0"/>
      </c>
    </row>
    <row r="48" spans="1:10" ht="19.5" customHeight="1">
      <c r="A48" s="6"/>
      <c r="B48" s="12"/>
      <c r="C48" s="168"/>
      <c r="D48" s="168"/>
      <c r="E48" s="6"/>
      <c r="F48" s="6" t="s">
        <v>2864</v>
      </c>
      <c r="G48" s="8" t="s">
        <v>1193</v>
      </c>
      <c r="H48" s="168"/>
      <c r="I48" s="168"/>
      <c r="J48" s="119">
        <f t="shared" si="0"/>
      </c>
    </row>
    <row r="49" spans="1:10" ht="19.5" customHeight="1">
      <c r="A49" s="6"/>
      <c r="B49" s="12"/>
      <c r="C49" s="168"/>
      <c r="D49" s="168"/>
      <c r="E49" s="6"/>
      <c r="F49" s="6" t="s">
        <v>2865</v>
      </c>
      <c r="G49" s="8" t="s">
        <v>1194</v>
      </c>
      <c r="H49" s="168"/>
      <c r="I49" s="168"/>
      <c r="J49" s="119">
        <f t="shared" si="0"/>
      </c>
    </row>
    <row r="50" spans="1:10" ht="19.5" customHeight="1">
      <c r="A50" s="6"/>
      <c r="B50" s="12"/>
      <c r="C50" s="168"/>
      <c r="D50" s="168"/>
      <c r="E50" s="6"/>
      <c r="F50" s="6" t="s">
        <v>2866</v>
      </c>
      <c r="G50" s="8" t="s">
        <v>1195</v>
      </c>
      <c r="H50" s="178"/>
      <c r="I50" s="168"/>
      <c r="J50" s="119">
        <f t="shared" si="0"/>
      </c>
    </row>
    <row r="51" spans="1:10" ht="19.5" customHeight="1">
      <c r="A51" s="6"/>
      <c r="B51" s="12"/>
      <c r="C51" s="168"/>
      <c r="D51" s="168"/>
      <c r="E51" s="6"/>
      <c r="F51" s="6" t="s">
        <v>2633</v>
      </c>
      <c r="G51" s="10" t="s">
        <v>1196</v>
      </c>
      <c r="H51" s="168"/>
      <c r="I51" s="168"/>
      <c r="J51" s="119">
        <f t="shared" si="0"/>
      </c>
    </row>
    <row r="52" spans="1:10" ht="19.5" customHeight="1">
      <c r="A52" s="6"/>
      <c r="B52" s="12"/>
      <c r="C52" s="168"/>
      <c r="D52" s="168"/>
      <c r="E52" s="6"/>
      <c r="F52" s="6" t="s">
        <v>2639</v>
      </c>
      <c r="G52" s="10" t="s">
        <v>1197</v>
      </c>
      <c r="H52" s="168"/>
      <c r="I52" s="168"/>
      <c r="J52" s="119">
        <f t="shared" si="0"/>
      </c>
    </row>
    <row r="53" spans="1:10" ht="19.5" customHeight="1">
      <c r="A53" s="6"/>
      <c r="B53" s="12"/>
      <c r="C53" s="168"/>
      <c r="D53" s="168"/>
      <c r="E53" s="6"/>
      <c r="F53" s="6" t="s">
        <v>2867</v>
      </c>
      <c r="G53" s="10" t="s">
        <v>3093</v>
      </c>
      <c r="H53" s="156"/>
      <c r="I53" s="168"/>
      <c r="J53" s="119">
        <f t="shared" si="0"/>
      </c>
    </row>
    <row r="54" spans="1:10" ht="19.5" customHeight="1">
      <c r="A54" s="6"/>
      <c r="B54" s="12"/>
      <c r="C54" s="168"/>
      <c r="D54" s="168"/>
      <c r="E54" s="6"/>
      <c r="F54" s="6"/>
      <c r="G54" s="10"/>
      <c r="H54" s="178"/>
      <c r="I54" s="168"/>
      <c r="J54" s="6"/>
    </row>
    <row r="55" spans="1:10" ht="19.5" customHeight="1">
      <c r="A55" s="6"/>
      <c r="B55" s="12"/>
      <c r="C55" s="168"/>
      <c r="D55" s="168"/>
      <c r="E55" s="6"/>
      <c r="F55" s="6"/>
      <c r="G55" s="10"/>
      <c r="H55" s="168"/>
      <c r="I55" s="168"/>
      <c r="J55" s="6"/>
    </row>
    <row r="56" spans="1:10" ht="19.5" customHeight="1">
      <c r="A56" s="6"/>
      <c r="B56" s="12"/>
      <c r="C56" s="168"/>
      <c r="D56" s="168"/>
      <c r="E56" s="6"/>
      <c r="F56" s="6"/>
      <c r="G56" s="10"/>
      <c r="H56" s="168"/>
      <c r="I56" s="168"/>
      <c r="J56" s="6"/>
    </row>
    <row r="57" spans="1:10" ht="19.5" customHeight="1">
      <c r="A57" s="6"/>
      <c r="B57" s="12"/>
      <c r="C57" s="168"/>
      <c r="D57" s="168"/>
      <c r="E57" s="6"/>
      <c r="F57" s="6"/>
      <c r="G57" s="10"/>
      <c r="H57" s="168"/>
      <c r="I57" s="168"/>
      <c r="J57" s="6"/>
    </row>
    <row r="58" spans="1:10" ht="19.5" customHeight="1">
      <c r="A58" s="6"/>
      <c r="B58" s="12"/>
      <c r="C58" s="168"/>
      <c r="D58" s="168"/>
      <c r="E58" s="6"/>
      <c r="F58" s="6"/>
      <c r="G58" s="10"/>
      <c r="H58" s="168"/>
      <c r="I58" s="168"/>
      <c r="J58" s="6"/>
    </row>
    <row r="59" spans="1:10" ht="19.5" customHeight="1">
      <c r="A59" s="6"/>
      <c r="B59" s="12"/>
      <c r="C59" s="168"/>
      <c r="D59" s="168"/>
      <c r="E59" s="6"/>
      <c r="F59" s="6"/>
      <c r="G59" s="10"/>
      <c r="H59" s="168"/>
      <c r="I59" s="168"/>
      <c r="J59" s="6"/>
    </row>
    <row r="60" spans="1:10" ht="19.5" customHeight="1">
      <c r="A60" s="6"/>
      <c r="B60" s="12"/>
      <c r="C60" s="168"/>
      <c r="D60" s="168"/>
      <c r="E60" s="6"/>
      <c r="F60" s="6"/>
      <c r="G60" s="10"/>
      <c r="H60" s="168"/>
      <c r="I60" s="168"/>
      <c r="J60" s="6"/>
    </row>
    <row r="61" spans="1:10" ht="19.5" customHeight="1">
      <c r="A61" s="6"/>
      <c r="B61" s="12"/>
      <c r="C61" s="168"/>
      <c r="D61" s="168"/>
      <c r="E61" s="6"/>
      <c r="F61" s="6"/>
      <c r="G61" s="12"/>
      <c r="H61" s="168"/>
      <c r="I61" s="168"/>
      <c r="J61" s="6"/>
    </row>
    <row r="62" spans="1:10" ht="19.5" customHeight="1">
      <c r="A62" s="6"/>
      <c r="B62" s="12" t="s">
        <v>6</v>
      </c>
      <c r="C62" s="167">
        <f>SUM(C6:C22)</f>
        <v>0</v>
      </c>
      <c r="D62" s="167">
        <f>SUM(D6:D22)</f>
        <v>0</v>
      </c>
      <c r="E62" s="119">
        <f aca="true" t="shared" si="2" ref="E62:E73">IF(C62=0,"",ROUND(D62/C62*100,1))</f>
      </c>
      <c r="F62" s="6"/>
      <c r="G62" s="12" t="s">
        <v>1005</v>
      </c>
      <c r="H62" s="167">
        <f>SUM(H6,H10,H14,H17,H28,H34,H45,H47,H51:H53)</f>
        <v>0</v>
      </c>
      <c r="I62" s="167">
        <f>SUM(I6,I10,I14,I17,I28,I34,I45,I47,I51:I53)</f>
        <v>0</v>
      </c>
      <c r="J62" s="119">
        <f aca="true" t="shared" si="3" ref="J62:J70">IF(H62=0,"",ROUND(I62/H62*100,1))</f>
      </c>
    </row>
    <row r="63" spans="1:10" ht="19.5" customHeight="1">
      <c r="A63" s="6" t="s">
        <v>2687</v>
      </c>
      <c r="B63" s="29" t="s">
        <v>1011</v>
      </c>
      <c r="C63" s="167">
        <f>SUM(C64,C67,C68,C70:C71)</f>
        <v>0</v>
      </c>
      <c r="D63" s="167">
        <f>SUM(D64,D67,D68,D70:D71)</f>
        <v>0</v>
      </c>
      <c r="E63" s="119">
        <f t="shared" si="2"/>
      </c>
      <c r="F63" s="6" t="s">
        <v>2764</v>
      </c>
      <c r="G63" s="29" t="s">
        <v>1012</v>
      </c>
      <c r="H63" s="167">
        <f>SUM(H64,H67:H70)</f>
        <v>0</v>
      </c>
      <c r="I63" s="167">
        <f>SUM(I64,I67:I70)</f>
        <v>0</v>
      </c>
      <c r="J63" s="119">
        <f t="shared" si="3"/>
      </c>
    </row>
    <row r="64" spans="1:10" ht="19.5" customHeight="1">
      <c r="A64" s="6" t="s">
        <v>2824</v>
      </c>
      <c r="B64" s="6" t="s">
        <v>1199</v>
      </c>
      <c r="C64" s="167">
        <f>SUM(C65:C66)</f>
        <v>0</v>
      </c>
      <c r="D64" s="167">
        <f>SUM(D65:D66)</f>
        <v>0</v>
      </c>
      <c r="E64" s="119">
        <f t="shared" si="2"/>
      </c>
      <c r="F64" s="6" t="s">
        <v>2868</v>
      </c>
      <c r="G64" s="6" t="s">
        <v>1200</v>
      </c>
      <c r="H64" s="167">
        <f>SUM(H65:H66)</f>
        <v>0</v>
      </c>
      <c r="I64" s="167">
        <f>SUM(I65:I66)</f>
        <v>0</v>
      </c>
      <c r="J64" s="119">
        <f t="shared" si="3"/>
      </c>
    </row>
    <row r="65" spans="1:10" ht="19.5" customHeight="1">
      <c r="A65" s="6" t="s">
        <v>2825</v>
      </c>
      <c r="B65" s="6" t="s">
        <v>1201</v>
      </c>
      <c r="C65" s="168"/>
      <c r="D65" s="168"/>
      <c r="E65" s="119">
        <f t="shared" si="2"/>
      </c>
      <c r="F65" s="6" t="s">
        <v>2869</v>
      </c>
      <c r="G65" s="6" t="s">
        <v>1202</v>
      </c>
      <c r="H65" s="168"/>
      <c r="I65" s="168"/>
      <c r="J65" s="119">
        <f t="shared" si="3"/>
      </c>
    </row>
    <row r="66" spans="1:10" ht="19.5" customHeight="1">
      <c r="A66" s="6" t="s">
        <v>2826</v>
      </c>
      <c r="B66" s="6" t="s">
        <v>1203</v>
      </c>
      <c r="C66" s="168"/>
      <c r="D66" s="168"/>
      <c r="E66" s="119">
        <f t="shared" si="2"/>
      </c>
      <c r="F66" s="6" t="s">
        <v>2870</v>
      </c>
      <c r="G66" s="6" t="s">
        <v>1204</v>
      </c>
      <c r="H66" s="168"/>
      <c r="I66" s="168"/>
      <c r="J66" s="119">
        <f t="shared" si="3"/>
      </c>
    </row>
    <row r="67" spans="1:10" ht="19.5" customHeight="1">
      <c r="A67" s="6" t="s">
        <v>2754</v>
      </c>
      <c r="B67" s="6" t="s">
        <v>1082</v>
      </c>
      <c r="C67" s="168"/>
      <c r="D67" s="168"/>
      <c r="E67" s="119">
        <f t="shared" si="2"/>
      </c>
      <c r="F67" s="6" t="s">
        <v>2768</v>
      </c>
      <c r="G67" s="6" t="s">
        <v>1205</v>
      </c>
      <c r="H67" s="168"/>
      <c r="I67" s="168"/>
      <c r="J67" s="119">
        <f t="shared" si="3"/>
      </c>
    </row>
    <row r="68" spans="1:10" ht="19.5" customHeight="1">
      <c r="A68" s="6" t="s">
        <v>2755</v>
      </c>
      <c r="B68" s="6" t="s">
        <v>1083</v>
      </c>
      <c r="C68" s="168"/>
      <c r="D68" s="168"/>
      <c r="E68" s="119">
        <f t="shared" si="2"/>
      </c>
      <c r="F68" s="6" t="s">
        <v>2769</v>
      </c>
      <c r="G68" s="6" t="s">
        <v>1206</v>
      </c>
      <c r="H68" s="168"/>
      <c r="I68" s="168"/>
      <c r="J68" s="119">
        <f t="shared" si="3"/>
      </c>
    </row>
    <row r="69" spans="1:10" ht="19.5" customHeight="1">
      <c r="A69" s="6" t="s">
        <v>2827</v>
      </c>
      <c r="B69" s="6" t="s">
        <v>1207</v>
      </c>
      <c r="C69" s="168"/>
      <c r="D69" s="168"/>
      <c r="E69" s="119">
        <f t="shared" si="2"/>
      </c>
      <c r="F69" s="6" t="s">
        <v>2871</v>
      </c>
      <c r="G69" s="30" t="s">
        <v>1208</v>
      </c>
      <c r="H69" s="168"/>
      <c r="I69" s="168"/>
      <c r="J69" s="119">
        <f t="shared" si="3"/>
      </c>
    </row>
    <row r="70" spans="1:10" ht="19.5" customHeight="1">
      <c r="A70" s="6" t="s">
        <v>2828</v>
      </c>
      <c r="B70" s="30" t="s">
        <v>1209</v>
      </c>
      <c r="C70" s="168"/>
      <c r="D70" s="168"/>
      <c r="E70" s="119">
        <f t="shared" si="2"/>
      </c>
      <c r="F70" s="6" t="s">
        <v>2771</v>
      </c>
      <c r="G70" s="30" t="s">
        <v>1210</v>
      </c>
      <c r="H70" s="168"/>
      <c r="I70" s="168"/>
      <c r="J70" s="119">
        <f t="shared" si="3"/>
      </c>
    </row>
    <row r="71" spans="1:10" ht="19.5" customHeight="1">
      <c r="A71" s="6" t="s">
        <v>2829</v>
      </c>
      <c r="B71" s="30" t="s">
        <v>1211</v>
      </c>
      <c r="C71" s="168"/>
      <c r="D71" s="168"/>
      <c r="E71" s="119">
        <f t="shared" si="2"/>
      </c>
      <c r="F71" s="6"/>
      <c r="G71" s="30"/>
      <c r="H71" s="168"/>
      <c r="I71" s="168"/>
      <c r="J71" s="6"/>
    </row>
    <row r="72" spans="1:10" ht="19.5" customHeight="1">
      <c r="A72" s="6"/>
      <c r="B72" s="30"/>
      <c r="C72" s="168"/>
      <c r="D72" s="168"/>
      <c r="E72" s="6"/>
      <c r="F72" s="6"/>
      <c r="G72" s="30"/>
      <c r="H72" s="168"/>
      <c r="I72" s="168"/>
      <c r="J72" s="6"/>
    </row>
    <row r="73" spans="1:10" ht="19.5" customHeight="1">
      <c r="A73" s="6"/>
      <c r="B73" s="12" t="s">
        <v>1098</v>
      </c>
      <c r="C73" s="167">
        <f>SUM(C62:C63)</f>
        <v>0</v>
      </c>
      <c r="D73" s="167">
        <f>SUM(D62:D63)</f>
        <v>0</v>
      </c>
      <c r="E73" s="119">
        <f t="shared" si="2"/>
      </c>
      <c r="F73" s="6"/>
      <c r="G73" s="12" t="s">
        <v>1099</v>
      </c>
      <c r="H73" s="167">
        <f>SUM(H62:H63)</f>
        <v>0</v>
      </c>
      <c r="I73" s="167">
        <f>SUM(I62:I63)</f>
        <v>0</v>
      </c>
      <c r="J73" s="119">
        <f>IF(H73=0,"",ROUND(I73/H73*100,1))</f>
      </c>
    </row>
    <row r="74" ht="19.5" customHeight="1"/>
    <row r="75" spans="2:9" ht="13.5">
      <c r="B75" s="135">
        <f>IF(C70=0,"","此处不是市县所用科目")</f>
      </c>
      <c r="C75" s="135">
        <f>IF(D70=0,"","此处不是市县所用科目")</f>
      </c>
      <c r="D75" s="135">
        <f>IF(H70=0,"","此处不是市县所用科目")</f>
      </c>
      <c r="E75" s="135">
        <f>IF(I70=0,"","此处不是市县所用科目")</f>
      </c>
      <c r="G75" s="135">
        <f>IF(D67=H68,"","上年执行数年终结余和预算数上年结余不等")</f>
      </c>
      <c r="H75" s="135">
        <f>IF(C73=H73,"","上年执行数收支不等")</f>
      </c>
      <c r="I75" s="135">
        <f>IF(D73=I73,"","预算数收支不等")</f>
      </c>
    </row>
  </sheetData>
  <sheetProtection/>
  <mergeCells count="3">
    <mergeCell ref="B2:J2"/>
    <mergeCell ref="A4:E4"/>
    <mergeCell ref="F4:J4"/>
  </mergeCells>
  <printOptions horizontalCentered="1"/>
  <pageMargins left="0.47244094488189" right="0.47244094488189" top="0.393700787401575" bottom="0.275590551181102" header="0.118110236220472" footer="0.118110236220472"/>
  <pageSetup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1:I272"/>
  <sheetViews>
    <sheetView showGridLines="0" showZeros="0" zoomScale="85" zoomScaleNormal="85" zoomScalePageLayoutView="0" workbookViewId="0" topLeftCell="A1">
      <pane ySplit="5" topLeftCell="BM6" activePane="bottomLeft" state="frozen"/>
      <selection pane="topLeft" activeCell="A1" sqref="A1"/>
      <selection pane="bottomLeft" activeCell="E12" sqref="E12"/>
    </sheetView>
  </sheetViews>
  <sheetFormatPr defaultColWidth="9.00390625" defaultRowHeight="14.25"/>
  <cols>
    <col min="1" max="1" width="10.75390625" style="25" bestFit="1" customWidth="1"/>
    <col min="2" max="2" width="41.75390625" style="25" bestFit="1" customWidth="1"/>
    <col min="3" max="4" width="13.75390625" style="25" customWidth="1"/>
    <col min="5" max="5" width="65.25390625" style="25" bestFit="1" customWidth="1"/>
    <col min="6" max="6" width="15.625" style="25" customWidth="1"/>
    <col min="7" max="16384" width="9.00390625" style="25" customWidth="1"/>
  </cols>
  <sheetData>
    <row r="1" ht="14.25">
      <c r="B1" s="26" t="s">
        <v>1212</v>
      </c>
    </row>
    <row r="2" spans="2:6" s="24" customFormat="1" ht="18" customHeight="1">
      <c r="B2" s="181" t="s">
        <v>800</v>
      </c>
      <c r="C2" s="181"/>
      <c r="D2" s="181"/>
      <c r="E2" s="181"/>
      <c r="F2" s="181"/>
    </row>
    <row r="3" ht="14.25" customHeight="1">
      <c r="F3" s="27" t="s">
        <v>3104</v>
      </c>
    </row>
    <row r="4" spans="1:6" ht="31.5" customHeight="1">
      <c r="A4" s="189" t="s">
        <v>1007</v>
      </c>
      <c r="B4" s="189"/>
      <c r="C4" s="189"/>
      <c r="D4" s="189" t="s">
        <v>1008</v>
      </c>
      <c r="E4" s="189"/>
      <c r="F4" s="189"/>
    </row>
    <row r="5" spans="1:8" ht="19.5" customHeight="1">
      <c r="A5" s="32" t="s">
        <v>2886</v>
      </c>
      <c r="B5" s="32" t="s">
        <v>3105</v>
      </c>
      <c r="C5" s="32" t="s">
        <v>3107</v>
      </c>
      <c r="D5" s="32" t="s">
        <v>2886</v>
      </c>
      <c r="E5" s="32" t="s">
        <v>3105</v>
      </c>
      <c r="F5" s="32" t="s">
        <v>3107</v>
      </c>
      <c r="G5" s="2" t="s">
        <v>3088</v>
      </c>
      <c r="H5" s="2" t="s">
        <v>3089</v>
      </c>
    </row>
    <row r="6" spans="1:8" ht="19.5" customHeight="1">
      <c r="A6" s="6" t="s">
        <v>2807</v>
      </c>
      <c r="B6" s="22" t="s">
        <v>1134</v>
      </c>
      <c r="C6" s="168"/>
      <c r="D6" s="6" t="s">
        <v>1858</v>
      </c>
      <c r="E6" s="22" t="s">
        <v>1135</v>
      </c>
      <c r="F6" s="162">
        <f>SUM(F7,F13,F19)</f>
        <v>0</v>
      </c>
      <c r="G6" s="135">
        <f>IF(C6='表八'!D6,"","表九不等于表八该项收入数")</f>
      </c>
      <c r="H6" s="135">
        <f>IF(F6='表八'!I6,"","表九不等于表八此项支出数")</f>
      </c>
    </row>
    <row r="7" spans="1:8" ht="19.5" customHeight="1">
      <c r="A7" s="6" t="s">
        <v>2808</v>
      </c>
      <c r="B7" s="22" t="s">
        <v>1136</v>
      </c>
      <c r="C7" s="168"/>
      <c r="D7" s="6" t="s">
        <v>2830</v>
      </c>
      <c r="E7" s="7" t="s">
        <v>1137</v>
      </c>
      <c r="F7" s="167">
        <f>SUM(F8:F12)</f>
        <v>0</v>
      </c>
      <c r="G7" s="135">
        <f>IF(C7='表八'!D7,"","表九不等于表八该项收入数")</f>
      </c>
      <c r="H7" s="135">
        <f>IF(F7='表八'!I7,"","表九不等于表八此项支出数")</f>
      </c>
    </row>
    <row r="8" spans="1:7" ht="19.5" customHeight="1">
      <c r="A8" s="6" t="s">
        <v>2809</v>
      </c>
      <c r="B8" s="22" t="s">
        <v>1138</v>
      </c>
      <c r="C8" s="168"/>
      <c r="D8" s="6" t="s">
        <v>2887</v>
      </c>
      <c r="E8" s="10" t="s">
        <v>1213</v>
      </c>
      <c r="F8" s="168"/>
      <c r="G8" s="135">
        <f>IF(C8='表八'!D8,"","表九不等于表八该项收入数")</f>
      </c>
    </row>
    <row r="9" spans="1:7" ht="19.5" customHeight="1">
      <c r="A9" s="6" t="s">
        <v>2810</v>
      </c>
      <c r="B9" s="22" t="s">
        <v>1140</v>
      </c>
      <c r="C9" s="168"/>
      <c r="D9" s="6" t="s">
        <v>2888</v>
      </c>
      <c r="E9" s="10" t="s">
        <v>1214</v>
      </c>
      <c r="F9" s="168"/>
      <c r="G9" s="135">
        <f>IF(C9='表八'!D9,"","表九不等于表八该项收入数")</f>
      </c>
    </row>
    <row r="10" spans="1:7" ht="19.5" customHeight="1">
      <c r="A10" s="6" t="s">
        <v>2811</v>
      </c>
      <c r="B10" s="22" t="s">
        <v>1142</v>
      </c>
      <c r="C10" s="168"/>
      <c r="D10" s="6" t="s">
        <v>2889</v>
      </c>
      <c r="E10" s="10" t="s">
        <v>1215</v>
      </c>
      <c r="F10" s="168"/>
      <c r="G10" s="135">
        <f>IF(C10='表八'!D10,"","表九不等于表八该项收入数")</f>
      </c>
    </row>
    <row r="11" spans="1:7" ht="19.5" customHeight="1">
      <c r="A11" s="6" t="s">
        <v>2812</v>
      </c>
      <c r="B11" s="22" t="s">
        <v>1144</v>
      </c>
      <c r="C11" s="168"/>
      <c r="D11" s="6" t="s">
        <v>2890</v>
      </c>
      <c r="E11" s="10" t="s">
        <v>1216</v>
      </c>
      <c r="F11" s="168"/>
      <c r="G11" s="135">
        <f>IF(C11='表八'!D11,"","表九不等于表八该项收入数")</f>
      </c>
    </row>
    <row r="12" spans="1:7" ht="19.5" customHeight="1">
      <c r="A12" s="6" t="s">
        <v>2813</v>
      </c>
      <c r="B12" s="22" t="s">
        <v>1146</v>
      </c>
      <c r="C12" s="167">
        <f>SUM(C13:C17)</f>
        <v>0</v>
      </c>
      <c r="D12" s="6" t="s">
        <v>2891</v>
      </c>
      <c r="E12" s="10" t="s">
        <v>1217</v>
      </c>
      <c r="F12" s="168"/>
      <c r="G12" s="135">
        <f>IF(C12='表八'!D12,"","表九不等于表八该项收入数")</f>
      </c>
    </row>
    <row r="13" spans="1:8" ht="19.5" customHeight="1">
      <c r="A13" s="6" t="s">
        <v>2872</v>
      </c>
      <c r="B13" s="28" t="s">
        <v>1218</v>
      </c>
      <c r="C13" s="168"/>
      <c r="D13" s="6" t="s">
        <v>2831</v>
      </c>
      <c r="E13" s="7" t="s">
        <v>1139</v>
      </c>
      <c r="F13" s="167">
        <f>SUM(F14:F18)</f>
        <v>0</v>
      </c>
      <c r="H13" s="135">
        <f>IF(F13='表八'!I8,"","表九不等于表八此项支出数")</f>
      </c>
    </row>
    <row r="14" spans="1:6" ht="19.5" customHeight="1">
      <c r="A14" s="6" t="s">
        <v>2873</v>
      </c>
      <c r="B14" s="28" t="s">
        <v>1219</v>
      </c>
      <c r="C14" s="168"/>
      <c r="D14" s="6" t="s">
        <v>2892</v>
      </c>
      <c r="E14" s="7" t="s">
        <v>1220</v>
      </c>
      <c r="F14" s="168"/>
    </row>
    <row r="15" spans="1:6" ht="19.5" customHeight="1">
      <c r="A15" s="6" t="s">
        <v>2874</v>
      </c>
      <c r="B15" s="28" t="s">
        <v>1221</v>
      </c>
      <c r="C15" s="168"/>
      <c r="D15" s="6" t="s">
        <v>2893</v>
      </c>
      <c r="E15" s="7" t="s">
        <v>1222</v>
      </c>
      <c r="F15" s="168"/>
    </row>
    <row r="16" spans="1:6" ht="19.5" customHeight="1">
      <c r="A16" s="6" t="s">
        <v>2875</v>
      </c>
      <c r="B16" s="28" t="s">
        <v>1223</v>
      </c>
      <c r="C16" s="168"/>
      <c r="D16" s="6" t="s">
        <v>2894</v>
      </c>
      <c r="E16" s="7" t="s">
        <v>1224</v>
      </c>
      <c r="F16" s="168"/>
    </row>
    <row r="17" spans="1:6" ht="19.5" customHeight="1">
      <c r="A17" s="6" t="s">
        <v>2876</v>
      </c>
      <c r="B17" s="28" t="s">
        <v>1225</v>
      </c>
      <c r="C17" s="168"/>
      <c r="D17" s="6" t="s">
        <v>2895</v>
      </c>
      <c r="E17" s="7" t="s">
        <v>1226</v>
      </c>
      <c r="F17" s="168"/>
    </row>
    <row r="18" spans="1:7" ht="19.5" customHeight="1">
      <c r="A18" s="6" t="s">
        <v>2814</v>
      </c>
      <c r="B18" s="22" t="s">
        <v>1148</v>
      </c>
      <c r="C18" s="168"/>
      <c r="D18" s="6" t="s">
        <v>2896</v>
      </c>
      <c r="E18" s="7" t="s">
        <v>1227</v>
      </c>
      <c r="F18" s="168"/>
      <c r="G18" s="135">
        <f>IF(C18='表八'!D13,"","表九不等于表八该项收入数")</f>
      </c>
    </row>
    <row r="19" spans="1:8" ht="19.5" customHeight="1">
      <c r="A19" s="6" t="s">
        <v>2815</v>
      </c>
      <c r="B19" s="22" t="s">
        <v>1150</v>
      </c>
      <c r="C19" s="167">
        <f>SUM(C20:C21)</f>
        <v>0</v>
      </c>
      <c r="D19" s="6" t="s">
        <v>2832</v>
      </c>
      <c r="E19" s="7" t="s">
        <v>1141</v>
      </c>
      <c r="F19" s="167">
        <f>SUM(F20:F21)</f>
        <v>0</v>
      </c>
      <c r="G19" s="135">
        <f>IF(C19='表八'!D14,"","表九不等于表八该项收入数")</f>
      </c>
      <c r="H19" s="135">
        <f>IF(F19='表八'!I9,"","表九不等于表八此项支出数")</f>
      </c>
    </row>
    <row r="20" spans="1:6" ht="19.5" customHeight="1">
      <c r="A20" s="6" t="s">
        <v>2877</v>
      </c>
      <c r="B20" s="28" t="s">
        <v>1228</v>
      </c>
      <c r="C20" s="168"/>
      <c r="D20" s="6" t="s">
        <v>2897</v>
      </c>
      <c r="E20" s="9" t="s">
        <v>1229</v>
      </c>
      <c r="F20" s="168"/>
    </row>
    <row r="21" spans="1:6" ht="19.5" customHeight="1">
      <c r="A21" s="6" t="s">
        <v>2878</v>
      </c>
      <c r="B21" s="28" t="s">
        <v>1230</v>
      </c>
      <c r="C21" s="168"/>
      <c r="D21" s="6" t="s">
        <v>2898</v>
      </c>
      <c r="E21" s="9" t="s">
        <v>1231</v>
      </c>
      <c r="F21" s="168"/>
    </row>
    <row r="22" spans="1:8" ht="19.5" customHeight="1">
      <c r="A22" s="6" t="s">
        <v>2816</v>
      </c>
      <c r="B22" s="22" t="s">
        <v>1152</v>
      </c>
      <c r="C22" s="168"/>
      <c r="D22" s="6" t="s">
        <v>1913</v>
      </c>
      <c r="E22" s="22" t="s">
        <v>1143</v>
      </c>
      <c r="F22" s="167">
        <f>SUM(F23,F27,F31)</f>
        <v>0</v>
      </c>
      <c r="G22" s="135">
        <f>IF(C22='表八'!D15,"","表九不等于表八该项收入数")</f>
      </c>
      <c r="H22" s="135">
        <f>IF(F22='表八'!I10,"","表九不等于表八此项支出数")</f>
      </c>
    </row>
    <row r="23" spans="1:8" ht="19.5" customHeight="1">
      <c r="A23" s="6" t="s">
        <v>2817</v>
      </c>
      <c r="B23" s="22" t="s">
        <v>1154</v>
      </c>
      <c r="C23" s="168"/>
      <c r="D23" s="6" t="s">
        <v>2833</v>
      </c>
      <c r="E23" s="10" t="s">
        <v>1145</v>
      </c>
      <c r="F23" s="167">
        <f>SUM(F24:F26)</f>
        <v>0</v>
      </c>
      <c r="G23" s="135">
        <f>IF(C23='表八'!D16,"","表九不等于表八该项收入数")</f>
      </c>
      <c r="H23" s="135">
        <f>IF(F23='表八'!I11,"","表九不等于表八此项支出数")</f>
      </c>
    </row>
    <row r="24" spans="1:7" ht="19.5" customHeight="1">
      <c r="A24" s="6" t="s">
        <v>2818</v>
      </c>
      <c r="B24" s="22" t="s">
        <v>1156</v>
      </c>
      <c r="C24" s="168"/>
      <c r="D24" s="6" t="s">
        <v>2899</v>
      </c>
      <c r="E24" s="10" t="s">
        <v>1232</v>
      </c>
      <c r="F24" s="168"/>
      <c r="G24" s="135">
        <f>IF(C24='表八'!D17,"","表九不等于表八该项收入数")</f>
      </c>
    </row>
    <row r="25" spans="1:7" ht="19.5" customHeight="1">
      <c r="A25" s="6" t="s">
        <v>2819</v>
      </c>
      <c r="B25" s="22" t="s">
        <v>1158</v>
      </c>
      <c r="C25" s="168"/>
      <c r="D25" s="6" t="s">
        <v>2900</v>
      </c>
      <c r="E25" s="10" t="s">
        <v>1233</v>
      </c>
      <c r="F25" s="168"/>
      <c r="G25" s="135">
        <f>IF(C25='表八'!D18,"","表九不等于表八该项收入数")</f>
      </c>
    </row>
    <row r="26" spans="1:7" ht="19.5" customHeight="1">
      <c r="A26" s="6" t="s">
        <v>2820</v>
      </c>
      <c r="B26" s="22" t="s">
        <v>1160</v>
      </c>
      <c r="C26" s="168"/>
      <c r="D26" s="6" t="s">
        <v>2901</v>
      </c>
      <c r="E26" s="10" t="s">
        <v>1234</v>
      </c>
      <c r="F26" s="168"/>
      <c r="G26" s="135">
        <f>IF(C26='表八'!D19,"","表九不等于表八该项收入数")</f>
      </c>
    </row>
    <row r="27" spans="1:8" ht="19.5" customHeight="1">
      <c r="A27" s="6" t="s">
        <v>2821</v>
      </c>
      <c r="B27" s="22" t="s">
        <v>1162</v>
      </c>
      <c r="C27" s="167">
        <f>SUM(C28:C32)</f>
        <v>0</v>
      </c>
      <c r="D27" s="6" t="s">
        <v>2834</v>
      </c>
      <c r="E27" s="10" t="s">
        <v>1147</v>
      </c>
      <c r="F27" s="167">
        <f>SUM(F28:F30)</f>
        <v>0</v>
      </c>
      <c r="G27" s="135">
        <f>IF(C27='表八'!D20,"","表九不等于表八该项收入数")</f>
      </c>
      <c r="H27" s="135">
        <f>IF(F27='表八'!I12,"","表九不等于表八此项支出数")</f>
      </c>
    </row>
    <row r="28" spans="1:6" ht="19.5" customHeight="1">
      <c r="A28" s="6" t="s">
        <v>2879</v>
      </c>
      <c r="B28" s="6" t="s">
        <v>1235</v>
      </c>
      <c r="C28" s="168"/>
      <c r="D28" s="6" t="s">
        <v>2902</v>
      </c>
      <c r="E28" s="10" t="s">
        <v>1232</v>
      </c>
      <c r="F28" s="168"/>
    </row>
    <row r="29" spans="1:6" ht="19.5" customHeight="1">
      <c r="A29" s="6" t="s">
        <v>2880</v>
      </c>
      <c r="B29" s="6" t="s">
        <v>1236</v>
      </c>
      <c r="C29" s="168"/>
      <c r="D29" s="6" t="s">
        <v>2903</v>
      </c>
      <c r="E29" s="10" t="s">
        <v>1233</v>
      </c>
      <c r="F29" s="168"/>
    </row>
    <row r="30" spans="1:6" ht="19.5" customHeight="1">
      <c r="A30" s="6" t="s">
        <v>2881</v>
      </c>
      <c r="B30" s="6" t="s">
        <v>1237</v>
      </c>
      <c r="C30" s="168"/>
      <c r="D30" s="6" t="s">
        <v>2904</v>
      </c>
      <c r="E30" s="8" t="s">
        <v>1238</v>
      </c>
      <c r="F30" s="168"/>
    </row>
    <row r="31" spans="1:8" ht="19.5" customHeight="1">
      <c r="A31" s="6" t="s">
        <v>2882</v>
      </c>
      <c r="B31" s="6" t="s">
        <v>1239</v>
      </c>
      <c r="C31" s="168"/>
      <c r="D31" s="6" t="s">
        <v>2835</v>
      </c>
      <c r="E31" s="7" t="s">
        <v>1149</v>
      </c>
      <c r="F31" s="167">
        <f>SUM(F32:F33)</f>
        <v>0</v>
      </c>
      <c r="H31" s="135">
        <f>IF(F31='表八'!I13,"","表九不等于表八此项支出数")</f>
      </c>
    </row>
    <row r="32" spans="1:6" ht="19.5" customHeight="1">
      <c r="A32" s="6" t="s">
        <v>2883</v>
      </c>
      <c r="B32" s="6" t="s">
        <v>1240</v>
      </c>
      <c r="C32" s="168"/>
      <c r="D32" s="6" t="s">
        <v>2905</v>
      </c>
      <c r="E32" s="9" t="s">
        <v>1233</v>
      </c>
      <c r="F32" s="168"/>
    </row>
    <row r="33" spans="1:7" ht="19.5" customHeight="1">
      <c r="A33" s="6" t="s">
        <v>2822</v>
      </c>
      <c r="B33" s="22" t="s">
        <v>1164</v>
      </c>
      <c r="C33" s="168"/>
      <c r="D33" s="6" t="s">
        <v>2906</v>
      </c>
      <c r="E33" s="9" t="s">
        <v>1241</v>
      </c>
      <c r="F33" s="168"/>
      <c r="G33" s="135">
        <f>IF(C33='表八'!D21,"","表九不等于表八该项收入数")</f>
      </c>
    </row>
    <row r="34" spans="1:8" ht="19.5" customHeight="1">
      <c r="A34" s="6" t="s">
        <v>2823</v>
      </c>
      <c r="B34" s="6" t="s">
        <v>1166</v>
      </c>
      <c r="C34" s="168"/>
      <c r="D34" s="6" t="s">
        <v>2102</v>
      </c>
      <c r="E34" s="22" t="s">
        <v>1151</v>
      </c>
      <c r="F34" s="167">
        <f>SUM(F35,F40)</f>
        <v>0</v>
      </c>
      <c r="G34" s="135">
        <f>IF(C34='表八'!D22,"","表九不等于表八该项收入数")</f>
      </c>
      <c r="H34" s="135">
        <f>IF(F34='表八'!I14,"","表九不等于表八此项支出数")</f>
      </c>
    </row>
    <row r="35" spans="1:8" ht="19.5" customHeight="1">
      <c r="A35" s="6"/>
      <c r="B35" s="6"/>
      <c r="C35" s="168"/>
      <c r="D35" s="6" t="s">
        <v>2836</v>
      </c>
      <c r="E35" s="22" t="s">
        <v>1153</v>
      </c>
      <c r="F35" s="167">
        <f>SUM(F36:F39)</f>
        <v>0</v>
      </c>
      <c r="H35" s="135">
        <f>IF(F35='表八'!I15,"","表九不等于表八此项支出数")</f>
      </c>
    </row>
    <row r="36" spans="1:6" ht="19.5" customHeight="1">
      <c r="A36" s="6"/>
      <c r="B36" s="6"/>
      <c r="C36" s="168"/>
      <c r="D36" s="6" t="s">
        <v>2907</v>
      </c>
      <c r="E36" s="22" t="s">
        <v>1242</v>
      </c>
      <c r="F36" s="168"/>
    </row>
    <row r="37" spans="1:6" ht="19.5" customHeight="1">
      <c r="A37" s="6"/>
      <c r="B37" s="6"/>
      <c r="C37" s="168"/>
      <c r="D37" s="6" t="s">
        <v>2908</v>
      </c>
      <c r="E37" s="22" t="s">
        <v>1243</v>
      </c>
      <c r="F37" s="168"/>
    </row>
    <row r="38" spans="1:6" ht="19.5" customHeight="1">
      <c r="A38" s="6"/>
      <c r="B38" s="6"/>
      <c r="C38" s="168"/>
      <c r="D38" s="6" t="s">
        <v>2909</v>
      </c>
      <c r="E38" s="22" t="s">
        <v>1244</v>
      </c>
      <c r="F38" s="168"/>
    </row>
    <row r="39" spans="1:6" ht="19.5" customHeight="1">
      <c r="A39" s="6"/>
      <c r="B39" s="6"/>
      <c r="C39" s="168"/>
      <c r="D39" s="6" t="s">
        <v>2910</v>
      </c>
      <c r="E39" s="22" t="s">
        <v>1245</v>
      </c>
      <c r="F39" s="168"/>
    </row>
    <row r="40" spans="1:8" ht="19.5" customHeight="1">
      <c r="A40" s="6"/>
      <c r="B40" s="6"/>
      <c r="C40" s="168"/>
      <c r="D40" s="6" t="s">
        <v>2837</v>
      </c>
      <c r="E40" s="22" t="s">
        <v>1155</v>
      </c>
      <c r="F40" s="167">
        <f>SUM(F41:F44)</f>
        <v>0</v>
      </c>
      <c r="H40" s="135">
        <f>IF(F40='表八'!I16,"","表九不等于表八此项支出数")</f>
      </c>
    </row>
    <row r="41" spans="1:6" ht="19.5" customHeight="1">
      <c r="A41" s="6"/>
      <c r="B41" s="6"/>
      <c r="C41" s="168"/>
      <c r="D41" s="6" t="s">
        <v>2911</v>
      </c>
      <c r="E41" s="22" t="s">
        <v>1246</v>
      </c>
      <c r="F41" s="168"/>
    </row>
    <row r="42" spans="1:6" ht="19.5" customHeight="1">
      <c r="A42" s="6"/>
      <c r="B42" s="6"/>
      <c r="C42" s="168"/>
      <c r="D42" s="6" t="s">
        <v>2912</v>
      </c>
      <c r="E42" s="22" t="s">
        <v>1247</v>
      </c>
      <c r="F42" s="168"/>
    </row>
    <row r="43" spans="1:6" ht="19.5" customHeight="1">
      <c r="A43" s="6"/>
      <c r="B43" s="10"/>
      <c r="C43" s="168"/>
      <c r="D43" s="6" t="s">
        <v>2913</v>
      </c>
      <c r="E43" s="22" t="s">
        <v>1248</v>
      </c>
      <c r="F43" s="168"/>
    </row>
    <row r="44" spans="1:6" ht="19.5" customHeight="1">
      <c r="A44" s="6"/>
      <c r="B44" s="10"/>
      <c r="C44" s="168"/>
      <c r="D44" s="6" t="s">
        <v>2914</v>
      </c>
      <c r="E44" s="22" t="s">
        <v>1249</v>
      </c>
      <c r="F44" s="168"/>
    </row>
    <row r="45" spans="1:8" ht="19.5" customHeight="1">
      <c r="A45" s="6"/>
      <c r="B45" s="10"/>
      <c r="C45" s="168"/>
      <c r="D45" s="6" t="s">
        <v>2175</v>
      </c>
      <c r="E45" s="22" t="s">
        <v>1157</v>
      </c>
      <c r="F45" s="167">
        <f>SUM(F46,F59,F63,F64,F70,F74,F78,F82,F88,F91)</f>
        <v>0</v>
      </c>
      <c r="H45" s="135">
        <f>IF(F45='表八'!I17,"","表九不等于表八此项支出数")</f>
      </c>
    </row>
    <row r="46" spans="1:9" s="2" customFormat="1" ht="19.5" customHeight="1">
      <c r="A46" s="29"/>
      <c r="B46" s="10"/>
      <c r="C46" s="168"/>
      <c r="D46" s="6" t="s">
        <v>2838</v>
      </c>
      <c r="E46" s="22" t="s">
        <v>1159</v>
      </c>
      <c r="F46" s="167">
        <f>SUM(F47:F58)</f>
        <v>0</v>
      </c>
      <c r="H46" s="135">
        <f>IF(F46='表八'!I18,"","表九不等于表八此项支出数")</f>
      </c>
      <c r="I46" s="25"/>
    </row>
    <row r="47" spans="1:6" ht="19.5" customHeight="1">
      <c r="A47" s="6"/>
      <c r="B47" s="10"/>
      <c r="C47" s="168"/>
      <c r="D47" s="6" t="s">
        <v>2915</v>
      </c>
      <c r="E47" s="8" t="s">
        <v>1250</v>
      </c>
      <c r="F47" s="168"/>
    </row>
    <row r="48" spans="1:6" ht="19.5" customHeight="1">
      <c r="A48" s="6"/>
      <c r="B48" s="10"/>
      <c r="C48" s="168"/>
      <c r="D48" s="6" t="s">
        <v>2916</v>
      </c>
      <c r="E48" s="8" t="s">
        <v>1251</v>
      </c>
      <c r="F48" s="168"/>
    </row>
    <row r="49" spans="1:6" ht="19.5" customHeight="1">
      <c r="A49" s="6"/>
      <c r="B49" s="10"/>
      <c r="C49" s="168"/>
      <c r="D49" s="6" t="s">
        <v>2917</v>
      </c>
      <c r="E49" s="8" t="s">
        <v>1252</v>
      </c>
      <c r="F49" s="168"/>
    </row>
    <row r="50" spans="1:6" ht="19.5" customHeight="1">
      <c r="A50" s="6"/>
      <c r="B50" s="10"/>
      <c r="C50" s="168"/>
      <c r="D50" s="6" t="s">
        <v>2918</v>
      </c>
      <c r="E50" s="8" t="s">
        <v>1253</v>
      </c>
      <c r="F50" s="168"/>
    </row>
    <row r="51" spans="1:6" ht="19.5" customHeight="1">
      <c r="A51" s="6"/>
      <c r="B51" s="10"/>
      <c r="C51" s="168"/>
      <c r="D51" s="6" t="s">
        <v>2919</v>
      </c>
      <c r="E51" s="8" t="s">
        <v>1254</v>
      </c>
      <c r="F51" s="168"/>
    </row>
    <row r="52" spans="1:6" ht="19.5" customHeight="1">
      <c r="A52" s="6"/>
      <c r="B52" s="10"/>
      <c r="C52" s="168"/>
      <c r="D52" s="6" t="s">
        <v>2920</v>
      </c>
      <c r="E52" s="8" t="s">
        <v>1255</v>
      </c>
      <c r="F52" s="168"/>
    </row>
    <row r="53" spans="1:6" ht="19.5" customHeight="1">
      <c r="A53" s="6"/>
      <c r="B53" s="10"/>
      <c r="C53" s="168"/>
      <c r="D53" s="6" t="s">
        <v>2921</v>
      </c>
      <c r="E53" s="8" t="s">
        <v>1256</v>
      </c>
      <c r="F53" s="168"/>
    </row>
    <row r="54" spans="1:6" ht="19.5" customHeight="1">
      <c r="A54" s="6"/>
      <c r="B54" s="10"/>
      <c r="C54" s="168"/>
      <c r="D54" s="6" t="s">
        <v>2922</v>
      </c>
      <c r="E54" s="8" t="s">
        <v>1257</v>
      </c>
      <c r="F54" s="168"/>
    </row>
    <row r="55" spans="1:6" ht="19.5" customHeight="1">
      <c r="A55" s="6"/>
      <c r="B55" s="22"/>
      <c r="C55" s="168"/>
      <c r="D55" s="6" t="s">
        <v>2923</v>
      </c>
      <c r="E55" s="8" t="s">
        <v>1258</v>
      </c>
      <c r="F55" s="168"/>
    </row>
    <row r="56" spans="1:6" ht="19.5" customHeight="1">
      <c r="A56" s="6"/>
      <c r="B56" s="22"/>
      <c r="C56" s="168"/>
      <c r="D56" s="6" t="s">
        <v>2924</v>
      </c>
      <c r="E56" s="8" t="s">
        <v>1259</v>
      </c>
      <c r="F56" s="168"/>
    </row>
    <row r="57" spans="1:6" ht="19.5" customHeight="1">
      <c r="A57" s="6"/>
      <c r="B57" s="22"/>
      <c r="C57" s="168"/>
      <c r="D57" s="6" t="s">
        <v>2925</v>
      </c>
      <c r="E57" s="8" t="s">
        <v>904</v>
      </c>
      <c r="F57" s="168"/>
    </row>
    <row r="58" spans="1:6" ht="19.5" customHeight="1">
      <c r="A58" s="6"/>
      <c r="B58" s="22"/>
      <c r="C58" s="168"/>
      <c r="D58" s="6" t="s">
        <v>2926</v>
      </c>
      <c r="E58" s="8" t="s">
        <v>1260</v>
      </c>
      <c r="F58" s="168"/>
    </row>
    <row r="59" spans="1:8" ht="19.5" customHeight="1">
      <c r="A59" s="6"/>
      <c r="B59" s="22"/>
      <c r="C59" s="168"/>
      <c r="D59" s="6" t="s">
        <v>2839</v>
      </c>
      <c r="E59" s="22" t="s">
        <v>1161</v>
      </c>
      <c r="F59" s="167">
        <f>SUM(F60:F62)</f>
        <v>0</v>
      </c>
      <c r="H59" s="135">
        <f>IF(F59='表八'!I19,"","表九不等于表八此项支出数")</f>
      </c>
    </row>
    <row r="60" spans="1:6" ht="19.5" customHeight="1">
      <c r="A60" s="6"/>
      <c r="B60" s="22"/>
      <c r="C60" s="168"/>
      <c r="D60" s="6" t="s">
        <v>2927</v>
      </c>
      <c r="E60" s="8" t="s">
        <v>1250</v>
      </c>
      <c r="F60" s="168"/>
    </row>
    <row r="61" spans="1:6" ht="19.5" customHeight="1">
      <c r="A61" s="6"/>
      <c r="B61" s="22"/>
      <c r="C61" s="168"/>
      <c r="D61" s="6" t="s">
        <v>2928</v>
      </c>
      <c r="E61" s="8" t="s">
        <v>1251</v>
      </c>
      <c r="F61" s="168"/>
    </row>
    <row r="62" spans="1:6" ht="19.5" customHeight="1">
      <c r="A62" s="6"/>
      <c r="B62" s="22"/>
      <c r="C62" s="168"/>
      <c r="D62" s="6" t="s">
        <v>2929</v>
      </c>
      <c r="E62" s="8" t="s">
        <v>1261</v>
      </c>
      <c r="F62" s="168"/>
    </row>
    <row r="63" spans="1:8" ht="19.5" customHeight="1">
      <c r="A63" s="6"/>
      <c r="B63" s="22"/>
      <c r="C63" s="168"/>
      <c r="D63" s="6" t="s">
        <v>2840</v>
      </c>
      <c r="E63" s="22" t="s">
        <v>1163</v>
      </c>
      <c r="F63" s="168"/>
      <c r="H63" s="135">
        <f>IF(F63='表八'!I20,"","表九不等于表八此项支出数")</f>
      </c>
    </row>
    <row r="64" spans="1:8" ht="19.5" customHeight="1">
      <c r="A64" s="6"/>
      <c r="B64" s="22"/>
      <c r="C64" s="168"/>
      <c r="D64" s="6" t="s">
        <v>2841</v>
      </c>
      <c r="E64" s="22" t="s">
        <v>1165</v>
      </c>
      <c r="F64" s="167">
        <f>SUM(F65:F69)</f>
        <v>0</v>
      </c>
      <c r="H64" s="135">
        <f>IF(F64='表八'!I21,"","表九不等于表八此项支出数")</f>
      </c>
    </row>
    <row r="65" spans="1:6" ht="19.5" customHeight="1">
      <c r="A65" s="6"/>
      <c r="B65" s="22"/>
      <c r="C65" s="168"/>
      <c r="D65" s="6" t="s">
        <v>2930</v>
      </c>
      <c r="E65" s="8" t="s">
        <v>1262</v>
      </c>
      <c r="F65" s="168"/>
    </row>
    <row r="66" spans="1:6" ht="19.5" customHeight="1">
      <c r="A66" s="6"/>
      <c r="B66" s="22"/>
      <c r="C66" s="163"/>
      <c r="D66" s="6" t="s">
        <v>2931</v>
      </c>
      <c r="E66" s="8" t="s">
        <v>1263</v>
      </c>
      <c r="F66" s="168"/>
    </row>
    <row r="67" spans="1:6" ht="19.5" customHeight="1">
      <c r="A67" s="6"/>
      <c r="B67" s="22"/>
      <c r="C67" s="168"/>
      <c r="D67" s="6" t="s">
        <v>2932</v>
      </c>
      <c r="E67" s="8" t="s">
        <v>1264</v>
      </c>
      <c r="F67" s="168"/>
    </row>
    <row r="68" spans="1:6" ht="19.5" customHeight="1">
      <c r="A68" s="6"/>
      <c r="B68" s="22"/>
      <c r="C68" s="168"/>
      <c r="D68" s="6" t="s">
        <v>2933</v>
      </c>
      <c r="E68" s="8" t="s">
        <v>1265</v>
      </c>
      <c r="F68" s="168"/>
    </row>
    <row r="69" spans="1:6" ht="19.5" customHeight="1">
      <c r="A69" s="6"/>
      <c r="B69" s="22"/>
      <c r="C69" s="168"/>
      <c r="D69" s="6" t="s">
        <v>2934</v>
      </c>
      <c r="E69" s="8" t="s">
        <v>1266</v>
      </c>
      <c r="F69" s="168"/>
    </row>
    <row r="70" spans="1:8" ht="19.5" customHeight="1">
      <c r="A70" s="6"/>
      <c r="B70" s="22"/>
      <c r="C70" s="168"/>
      <c r="D70" s="6" t="s">
        <v>2842</v>
      </c>
      <c r="E70" s="22" t="s">
        <v>1267</v>
      </c>
      <c r="F70" s="167">
        <f>SUM(F71:F73)</f>
        <v>0</v>
      </c>
      <c r="H70" s="135">
        <f>IF(F70='表八'!I22,"","表九不等于表八此项支出数")</f>
      </c>
    </row>
    <row r="71" spans="1:6" ht="19.5" customHeight="1">
      <c r="A71" s="6"/>
      <c r="B71" s="22"/>
      <c r="C71" s="168"/>
      <c r="D71" s="6" t="s">
        <v>2935</v>
      </c>
      <c r="E71" s="22" t="s">
        <v>1268</v>
      </c>
      <c r="F71" s="168"/>
    </row>
    <row r="72" spans="1:6" ht="19.5" customHeight="1">
      <c r="A72" s="6"/>
      <c r="B72" s="22"/>
      <c r="C72" s="168"/>
      <c r="D72" s="6" t="s">
        <v>2936</v>
      </c>
      <c r="E72" s="22" t="s">
        <v>1269</v>
      </c>
      <c r="F72" s="168"/>
    </row>
    <row r="73" spans="1:6" ht="19.5" customHeight="1">
      <c r="A73" s="6"/>
      <c r="B73" s="22"/>
      <c r="C73" s="168"/>
      <c r="D73" s="6" t="s">
        <v>2937</v>
      </c>
      <c r="E73" s="22" t="s">
        <v>1270</v>
      </c>
      <c r="F73" s="168"/>
    </row>
    <row r="74" spans="1:8" ht="19.5" customHeight="1">
      <c r="A74" s="6"/>
      <c r="B74" s="22"/>
      <c r="C74" s="168"/>
      <c r="D74" s="6" t="s">
        <v>2843</v>
      </c>
      <c r="E74" s="5" t="s">
        <v>1168</v>
      </c>
      <c r="F74" s="167">
        <f>SUM(F75:F77)</f>
        <v>0</v>
      </c>
      <c r="H74" s="135">
        <f>IF(F74='表八'!I23,"","表九不等于表八此项支出数")</f>
      </c>
    </row>
    <row r="75" spans="1:6" ht="19.5" customHeight="1">
      <c r="A75" s="6"/>
      <c r="B75" s="22"/>
      <c r="C75" s="168"/>
      <c r="D75" s="6" t="s">
        <v>2938</v>
      </c>
      <c r="E75" s="9" t="s">
        <v>1250</v>
      </c>
      <c r="F75" s="168"/>
    </row>
    <row r="76" spans="1:6" ht="19.5" customHeight="1">
      <c r="A76" s="6"/>
      <c r="B76" s="22"/>
      <c r="C76" s="168"/>
      <c r="D76" s="6" t="s">
        <v>2939</v>
      </c>
      <c r="E76" s="9" t="s">
        <v>1251</v>
      </c>
      <c r="F76" s="168"/>
    </row>
    <row r="77" spans="1:6" ht="19.5" customHeight="1">
      <c r="A77" s="6"/>
      <c r="B77" s="22"/>
      <c r="C77" s="168"/>
      <c r="D77" s="6" t="s">
        <v>2940</v>
      </c>
      <c r="E77" s="9" t="s">
        <v>1271</v>
      </c>
      <c r="F77" s="168"/>
    </row>
    <row r="78" spans="1:8" ht="19.5" customHeight="1">
      <c r="A78" s="6"/>
      <c r="B78" s="22"/>
      <c r="C78" s="168"/>
      <c r="D78" s="6" t="s">
        <v>2844</v>
      </c>
      <c r="E78" s="5" t="s">
        <v>1169</v>
      </c>
      <c r="F78" s="167">
        <f>SUM(F79:F81)</f>
        <v>0</v>
      </c>
      <c r="H78" s="135">
        <f>IF(F78='表八'!I24,"","表九不等于表八此项支出数")</f>
      </c>
    </row>
    <row r="79" spans="1:6" ht="19.5" customHeight="1">
      <c r="A79" s="6"/>
      <c r="B79" s="22"/>
      <c r="C79" s="168"/>
      <c r="D79" s="6" t="s">
        <v>2941</v>
      </c>
      <c r="E79" s="9" t="s">
        <v>1250</v>
      </c>
      <c r="F79" s="168"/>
    </row>
    <row r="80" spans="1:6" ht="19.5" customHeight="1">
      <c r="A80" s="6"/>
      <c r="B80" s="22"/>
      <c r="C80" s="168"/>
      <c r="D80" s="6" t="s">
        <v>2942</v>
      </c>
      <c r="E80" s="9" t="s">
        <v>1251</v>
      </c>
      <c r="F80" s="168"/>
    </row>
    <row r="81" spans="1:6" ht="19.5" customHeight="1">
      <c r="A81" s="6"/>
      <c r="B81" s="22"/>
      <c r="C81" s="168"/>
      <c r="D81" s="6" t="s">
        <v>2943</v>
      </c>
      <c r="E81" s="9" t="s">
        <v>1272</v>
      </c>
      <c r="F81" s="168"/>
    </row>
    <row r="82" spans="1:8" ht="19.5" customHeight="1">
      <c r="A82" s="6"/>
      <c r="B82" s="22"/>
      <c r="C82" s="168"/>
      <c r="D82" s="6" t="s">
        <v>2845</v>
      </c>
      <c r="E82" s="5" t="s">
        <v>1170</v>
      </c>
      <c r="F82" s="167">
        <f>SUM(F83:F87)</f>
        <v>0</v>
      </c>
      <c r="H82" s="135">
        <f>IF(F82='表八'!I25,"","表九不等于表八此项支出数")</f>
      </c>
    </row>
    <row r="83" spans="1:6" ht="19.5" customHeight="1">
      <c r="A83" s="6"/>
      <c r="B83" s="22"/>
      <c r="C83" s="168"/>
      <c r="D83" s="6" t="s">
        <v>2944</v>
      </c>
      <c r="E83" s="9" t="s">
        <v>1262</v>
      </c>
      <c r="F83" s="168"/>
    </row>
    <row r="84" spans="1:6" ht="19.5" customHeight="1">
      <c r="A84" s="6"/>
      <c r="B84" s="22"/>
      <c r="C84" s="168"/>
      <c r="D84" s="6" t="s">
        <v>2945</v>
      </c>
      <c r="E84" s="9" t="s">
        <v>1263</v>
      </c>
      <c r="F84" s="168"/>
    </row>
    <row r="85" spans="1:6" ht="19.5" customHeight="1">
      <c r="A85" s="6"/>
      <c r="B85" s="22"/>
      <c r="C85" s="168"/>
      <c r="D85" s="6" t="s">
        <v>2946</v>
      </c>
      <c r="E85" s="9" t="s">
        <v>1264</v>
      </c>
      <c r="F85" s="168"/>
    </row>
    <row r="86" spans="1:6" ht="19.5" customHeight="1">
      <c r="A86" s="6"/>
      <c r="B86" s="22"/>
      <c r="C86" s="168"/>
      <c r="D86" s="6" t="s">
        <v>2947</v>
      </c>
      <c r="E86" s="9" t="s">
        <v>1265</v>
      </c>
      <c r="F86" s="168"/>
    </row>
    <row r="87" spans="1:6" ht="19.5" customHeight="1">
      <c r="A87" s="6"/>
      <c r="B87" s="22"/>
      <c r="C87" s="168"/>
      <c r="D87" s="6" t="s">
        <v>2948</v>
      </c>
      <c r="E87" s="9" t="s">
        <v>1273</v>
      </c>
      <c r="F87" s="168"/>
    </row>
    <row r="88" spans="1:8" ht="19.5" customHeight="1">
      <c r="A88" s="6"/>
      <c r="B88" s="22"/>
      <c r="C88" s="168"/>
      <c r="D88" s="6" t="s">
        <v>2846</v>
      </c>
      <c r="E88" s="5" t="s">
        <v>1171</v>
      </c>
      <c r="F88" s="167">
        <f>SUM(F89:F90)</f>
        <v>0</v>
      </c>
      <c r="H88" s="135">
        <f>IF(F88='表八'!I26,"","表九不等于表八此项支出数")</f>
      </c>
    </row>
    <row r="89" spans="1:6" ht="19.5" customHeight="1">
      <c r="A89" s="6"/>
      <c r="B89" s="22"/>
      <c r="C89" s="168"/>
      <c r="D89" s="6" t="s">
        <v>2949</v>
      </c>
      <c r="E89" s="9" t="s">
        <v>1268</v>
      </c>
      <c r="F89" s="168"/>
    </row>
    <row r="90" spans="1:6" ht="19.5" customHeight="1">
      <c r="A90" s="6"/>
      <c r="B90" s="22"/>
      <c r="C90" s="168"/>
      <c r="D90" s="6" t="s">
        <v>2950</v>
      </c>
      <c r="E90" s="9" t="s">
        <v>1274</v>
      </c>
      <c r="F90" s="168"/>
    </row>
    <row r="91" spans="1:8" ht="19.5" customHeight="1">
      <c r="A91" s="6"/>
      <c r="B91" s="22"/>
      <c r="C91" s="168"/>
      <c r="D91" s="6" t="s">
        <v>2847</v>
      </c>
      <c r="E91" s="9" t="s">
        <v>1172</v>
      </c>
      <c r="F91" s="167">
        <f>SUM(F92:F99)</f>
        <v>0</v>
      </c>
      <c r="H91" s="135">
        <f>IF(F91='表八'!I27,"","表九不等于表八此项支出数")</f>
      </c>
    </row>
    <row r="92" spans="1:6" ht="19.5" customHeight="1">
      <c r="A92" s="6"/>
      <c r="B92" s="22"/>
      <c r="C92" s="168"/>
      <c r="D92" s="6" t="s">
        <v>2951</v>
      </c>
      <c r="E92" s="9" t="s">
        <v>1250</v>
      </c>
      <c r="F92" s="168"/>
    </row>
    <row r="93" spans="1:6" ht="19.5" customHeight="1">
      <c r="A93" s="6"/>
      <c r="B93" s="22"/>
      <c r="C93" s="168"/>
      <c r="D93" s="6" t="s">
        <v>2952</v>
      </c>
      <c r="E93" s="9" t="s">
        <v>1251</v>
      </c>
      <c r="F93" s="168"/>
    </row>
    <row r="94" spans="1:6" ht="19.5" customHeight="1">
      <c r="A94" s="6"/>
      <c r="B94" s="22"/>
      <c r="C94" s="168"/>
      <c r="D94" s="6" t="s">
        <v>2953</v>
      </c>
      <c r="E94" s="9" t="s">
        <v>1252</v>
      </c>
      <c r="F94" s="168"/>
    </row>
    <row r="95" spans="1:6" ht="19.5" customHeight="1">
      <c r="A95" s="6"/>
      <c r="B95" s="22"/>
      <c r="C95" s="168"/>
      <c r="D95" s="6" t="s">
        <v>2954</v>
      </c>
      <c r="E95" s="9" t="s">
        <v>1253</v>
      </c>
      <c r="F95" s="168"/>
    </row>
    <row r="96" spans="1:6" ht="19.5" customHeight="1">
      <c r="A96" s="6"/>
      <c r="B96" s="22"/>
      <c r="C96" s="168"/>
      <c r="D96" s="6" t="s">
        <v>2955</v>
      </c>
      <c r="E96" s="9" t="s">
        <v>1256</v>
      </c>
      <c r="F96" s="168"/>
    </row>
    <row r="97" spans="1:6" ht="19.5" customHeight="1">
      <c r="A97" s="6"/>
      <c r="B97" s="22"/>
      <c r="C97" s="168"/>
      <c r="D97" s="6" t="s">
        <v>2956</v>
      </c>
      <c r="E97" s="9" t="s">
        <v>1258</v>
      </c>
      <c r="F97" s="168"/>
    </row>
    <row r="98" spans="1:6" ht="19.5" customHeight="1">
      <c r="A98" s="6"/>
      <c r="B98" s="22"/>
      <c r="C98" s="168"/>
      <c r="D98" s="6" t="s">
        <v>2957</v>
      </c>
      <c r="E98" s="9" t="s">
        <v>1259</v>
      </c>
      <c r="F98" s="168"/>
    </row>
    <row r="99" spans="1:6" ht="19.5" customHeight="1">
      <c r="A99" s="6"/>
      <c r="B99" s="22"/>
      <c r="C99" s="168"/>
      <c r="D99" s="6" t="s">
        <v>2958</v>
      </c>
      <c r="E99" s="9" t="s">
        <v>1275</v>
      </c>
      <c r="F99" s="168"/>
    </row>
    <row r="100" spans="1:8" ht="19.5" customHeight="1">
      <c r="A100" s="6"/>
      <c r="B100" s="22"/>
      <c r="C100" s="168"/>
      <c r="D100" s="6" t="s">
        <v>2194</v>
      </c>
      <c r="E100" s="22" t="s">
        <v>1173</v>
      </c>
      <c r="F100" s="167">
        <f>SUM(F101,F106,F111)</f>
        <v>0</v>
      </c>
      <c r="H100" s="135">
        <f>IF(F100='表八'!I28,"","表九不等于表八此项支出数")</f>
      </c>
    </row>
    <row r="101" spans="1:8" ht="19.5" customHeight="1">
      <c r="A101" s="6"/>
      <c r="B101" s="22"/>
      <c r="C101" s="168"/>
      <c r="D101" s="6" t="s">
        <v>2848</v>
      </c>
      <c r="E101" s="8" t="s">
        <v>1174</v>
      </c>
      <c r="F101" s="167">
        <f>SUM(F102:F105)</f>
        <v>0</v>
      </c>
      <c r="H101" s="135">
        <f>IF(F101='表八'!I29,"","表九不等于表八此项支出数")</f>
      </c>
    </row>
    <row r="102" spans="1:6" ht="19.5" customHeight="1">
      <c r="A102" s="6"/>
      <c r="B102" s="22"/>
      <c r="C102" s="168"/>
      <c r="D102" s="6" t="s">
        <v>2959</v>
      </c>
      <c r="E102" s="8" t="s">
        <v>1233</v>
      </c>
      <c r="F102" s="168"/>
    </row>
    <row r="103" spans="1:6" ht="19.5" customHeight="1">
      <c r="A103" s="6"/>
      <c r="B103" s="22"/>
      <c r="C103" s="168"/>
      <c r="D103" s="6" t="s">
        <v>2960</v>
      </c>
      <c r="E103" s="8" t="s">
        <v>1276</v>
      </c>
      <c r="F103" s="168"/>
    </row>
    <row r="104" spans="1:6" ht="19.5" customHeight="1">
      <c r="A104" s="6"/>
      <c r="B104" s="22"/>
      <c r="C104" s="168"/>
      <c r="D104" s="6" t="s">
        <v>2961</v>
      </c>
      <c r="E104" s="8" t="s">
        <v>1277</v>
      </c>
      <c r="F104" s="168"/>
    </row>
    <row r="105" spans="1:6" ht="19.5" customHeight="1">
      <c r="A105" s="6"/>
      <c r="B105" s="22"/>
      <c r="C105" s="168"/>
      <c r="D105" s="6" t="s">
        <v>2962</v>
      </c>
      <c r="E105" s="8" t="s">
        <v>1278</v>
      </c>
      <c r="F105" s="168"/>
    </row>
    <row r="106" spans="1:8" ht="19.5" customHeight="1">
      <c r="A106" s="6"/>
      <c r="B106" s="22"/>
      <c r="C106" s="168"/>
      <c r="D106" s="6" t="s">
        <v>2849</v>
      </c>
      <c r="E106" s="8" t="s">
        <v>1175</v>
      </c>
      <c r="F106" s="167">
        <f>SUM(F107:F110)</f>
        <v>0</v>
      </c>
      <c r="H106" s="135">
        <f>IF(F106='表八'!I30,"","表九不等于表八此项支出数")</f>
      </c>
    </row>
    <row r="107" spans="1:6" ht="19.5" customHeight="1">
      <c r="A107" s="6"/>
      <c r="B107" s="22"/>
      <c r="C107" s="168"/>
      <c r="D107" s="6" t="s">
        <v>2963</v>
      </c>
      <c r="E107" s="8" t="s">
        <v>1233</v>
      </c>
      <c r="F107" s="168"/>
    </row>
    <row r="108" spans="1:6" ht="19.5" customHeight="1">
      <c r="A108" s="6"/>
      <c r="B108" s="22"/>
      <c r="C108" s="168"/>
      <c r="D108" s="6" t="s">
        <v>2964</v>
      </c>
      <c r="E108" s="8" t="s">
        <v>1276</v>
      </c>
      <c r="F108" s="168"/>
    </row>
    <row r="109" spans="1:6" ht="19.5" customHeight="1">
      <c r="A109" s="6"/>
      <c r="B109" s="22"/>
      <c r="C109" s="168"/>
      <c r="D109" s="6" t="s">
        <v>2965</v>
      </c>
      <c r="E109" s="8" t="s">
        <v>1279</v>
      </c>
      <c r="F109" s="168"/>
    </row>
    <row r="110" spans="1:6" ht="19.5" customHeight="1">
      <c r="A110" s="6"/>
      <c r="B110" s="22"/>
      <c r="C110" s="168"/>
      <c r="D110" s="6" t="s">
        <v>2966</v>
      </c>
      <c r="E110" s="8" t="s">
        <v>1280</v>
      </c>
      <c r="F110" s="168"/>
    </row>
    <row r="111" spans="1:8" ht="19.5" customHeight="1">
      <c r="A111" s="6"/>
      <c r="B111" s="22"/>
      <c r="C111" s="168"/>
      <c r="D111" s="6" t="s">
        <v>2850</v>
      </c>
      <c r="E111" s="8" t="s">
        <v>1176</v>
      </c>
      <c r="F111" s="167">
        <f>SUM(F112:F115)</f>
        <v>0</v>
      </c>
      <c r="H111" s="135">
        <f>IF(F111='表八'!I31,"","表九不等于表八此项支出数")</f>
      </c>
    </row>
    <row r="112" spans="1:6" ht="19.5" customHeight="1">
      <c r="A112" s="6"/>
      <c r="B112" s="22"/>
      <c r="C112" s="168"/>
      <c r="D112" s="6" t="s">
        <v>2967</v>
      </c>
      <c r="E112" s="8" t="s">
        <v>659</v>
      </c>
      <c r="F112" s="168"/>
    </row>
    <row r="113" spans="1:6" ht="19.5" customHeight="1">
      <c r="A113" s="6"/>
      <c r="B113" s="22"/>
      <c r="C113" s="168"/>
      <c r="D113" s="6" t="s">
        <v>2968</v>
      </c>
      <c r="E113" s="8" t="s">
        <v>1281</v>
      </c>
      <c r="F113" s="168"/>
    </row>
    <row r="114" spans="1:6" ht="19.5" customHeight="1">
      <c r="A114" s="6"/>
      <c r="B114" s="22"/>
      <c r="C114" s="168"/>
      <c r="D114" s="6" t="s">
        <v>2969</v>
      </c>
      <c r="E114" s="8" t="s">
        <v>1282</v>
      </c>
      <c r="F114" s="168"/>
    </row>
    <row r="115" spans="1:6" ht="19.5" customHeight="1">
      <c r="A115" s="6"/>
      <c r="B115" s="22"/>
      <c r="C115" s="168"/>
      <c r="D115" s="6" t="s">
        <v>2970</v>
      </c>
      <c r="E115" s="8" t="s">
        <v>1283</v>
      </c>
      <c r="F115" s="168"/>
    </row>
    <row r="116" spans="1:8" ht="19.5" customHeight="1">
      <c r="A116" s="6"/>
      <c r="B116" s="22"/>
      <c r="C116" s="168"/>
      <c r="D116" s="6" t="s">
        <v>2305</v>
      </c>
      <c r="E116" s="10" t="s">
        <v>1179</v>
      </c>
      <c r="F116" s="167">
        <f>SUM(F117,F122,F127,F132,F141,F148,F157,F160,F163,F164)</f>
        <v>0</v>
      </c>
      <c r="H116" s="135">
        <f>IF(F116='表八'!I34,"","表九不等于表八此项支出数")</f>
      </c>
    </row>
    <row r="117" spans="1:8" ht="19.5" customHeight="1">
      <c r="A117" s="6"/>
      <c r="B117" s="22"/>
      <c r="C117" s="168"/>
      <c r="D117" s="6" t="s">
        <v>2853</v>
      </c>
      <c r="E117" s="8" t="s">
        <v>1180</v>
      </c>
      <c r="F117" s="167">
        <f>SUM(F118:F121)</f>
        <v>0</v>
      </c>
      <c r="H117" s="135">
        <f>IF(F117='表八'!I35,"","表九不等于表八此项支出数")</f>
      </c>
    </row>
    <row r="118" spans="1:6" ht="19.5" customHeight="1">
      <c r="A118" s="6"/>
      <c r="B118" s="22"/>
      <c r="C118" s="168"/>
      <c r="D118" s="6" t="s">
        <v>2971</v>
      </c>
      <c r="E118" s="8" t="s">
        <v>691</v>
      </c>
      <c r="F118" s="168"/>
    </row>
    <row r="119" spans="1:6" ht="19.5" customHeight="1">
      <c r="A119" s="6"/>
      <c r="B119" s="22"/>
      <c r="C119" s="168"/>
      <c r="D119" s="6" t="s">
        <v>2972</v>
      </c>
      <c r="E119" s="8" t="s">
        <v>692</v>
      </c>
      <c r="F119" s="168"/>
    </row>
    <row r="120" spans="1:6" ht="19.5" customHeight="1">
      <c r="A120" s="6"/>
      <c r="B120" s="22"/>
      <c r="C120" s="168"/>
      <c r="D120" s="6" t="s">
        <v>2973</v>
      </c>
      <c r="E120" s="8" t="s">
        <v>1284</v>
      </c>
      <c r="F120" s="168"/>
    </row>
    <row r="121" spans="1:6" ht="19.5" customHeight="1">
      <c r="A121" s="6"/>
      <c r="B121" s="22"/>
      <c r="C121" s="168"/>
      <c r="D121" s="6" t="s">
        <v>2974</v>
      </c>
      <c r="E121" s="8" t="s">
        <v>1285</v>
      </c>
      <c r="F121" s="168"/>
    </row>
    <row r="122" spans="1:8" ht="19.5" customHeight="1">
      <c r="A122" s="6"/>
      <c r="B122" s="22"/>
      <c r="C122" s="168"/>
      <c r="D122" s="6" t="s">
        <v>2854</v>
      </c>
      <c r="E122" s="8" t="s">
        <v>1181</v>
      </c>
      <c r="F122" s="167">
        <f>SUM(F123:F126)</f>
        <v>0</v>
      </c>
      <c r="H122" s="135">
        <f>IF(F122='表八'!I36,"","表九不等于表八此项支出数")</f>
      </c>
    </row>
    <row r="123" spans="1:6" ht="19.5" customHeight="1">
      <c r="A123" s="6"/>
      <c r="B123" s="22"/>
      <c r="C123" s="168"/>
      <c r="D123" s="6" t="s">
        <v>2975</v>
      </c>
      <c r="E123" s="8" t="s">
        <v>1284</v>
      </c>
      <c r="F123" s="168"/>
    </row>
    <row r="124" spans="1:6" ht="19.5" customHeight="1">
      <c r="A124" s="6"/>
      <c r="B124" s="22"/>
      <c r="C124" s="168"/>
      <c r="D124" s="6" t="s">
        <v>2976</v>
      </c>
      <c r="E124" s="8" t="s">
        <v>1286</v>
      </c>
      <c r="F124" s="168"/>
    </row>
    <row r="125" spans="1:6" ht="19.5" customHeight="1">
      <c r="A125" s="6"/>
      <c r="B125" s="22"/>
      <c r="C125" s="168"/>
      <c r="D125" s="6" t="s">
        <v>2977</v>
      </c>
      <c r="E125" s="8" t="s">
        <v>1287</v>
      </c>
      <c r="F125" s="168"/>
    </row>
    <row r="126" spans="1:6" ht="19.5" customHeight="1">
      <c r="A126" s="6"/>
      <c r="B126" s="22"/>
      <c r="C126" s="168"/>
      <c r="D126" s="6" t="s">
        <v>2978</v>
      </c>
      <c r="E126" s="8" t="s">
        <v>1288</v>
      </c>
      <c r="F126" s="168"/>
    </row>
    <row r="127" spans="1:8" ht="19.5" customHeight="1">
      <c r="A127" s="6"/>
      <c r="B127" s="22"/>
      <c r="C127" s="168"/>
      <c r="D127" s="6" t="s">
        <v>2855</v>
      </c>
      <c r="E127" s="8" t="s">
        <v>1182</v>
      </c>
      <c r="F127" s="167">
        <f>SUM(F128:F131)</f>
        <v>0</v>
      </c>
      <c r="H127" s="135">
        <f>IF(F127='表八'!I37,"","表九不等于表八此项支出数")</f>
      </c>
    </row>
    <row r="128" spans="1:6" ht="19.5" customHeight="1">
      <c r="A128" s="6"/>
      <c r="B128" s="22"/>
      <c r="C128" s="168"/>
      <c r="D128" s="6" t="s">
        <v>2979</v>
      </c>
      <c r="E128" s="8" t="s">
        <v>698</v>
      </c>
      <c r="F128" s="168"/>
    </row>
    <row r="129" spans="1:6" ht="19.5" customHeight="1">
      <c r="A129" s="6"/>
      <c r="B129" s="22"/>
      <c r="C129" s="168"/>
      <c r="D129" s="6" t="s">
        <v>2980</v>
      </c>
      <c r="E129" s="8" t="s">
        <v>1289</v>
      </c>
      <c r="F129" s="168"/>
    </row>
    <row r="130" spans="1:6" ht="19.5" customHeight="1">
      <c r="A130" s="6"/>
      <c r="B130" s="22"/>
      <c r="C130" s="168"/>
      <c r="D130" s="6" t="s">
        <v>2981</v>
      </c>
      <c r="E130" s="8" t="s">
        <v>1290</v>
      </c>
      <c r="F130" s="168"/>
    </row>
    <row r="131" spans="1:6" ht="19.5" customHeight="1">
      <c r="A131" s="6"/>
      <c r="B131" s="22"/>
      <c r="C131" s="168"/>
      <c r="D131" s="6" t="s">
        <v>2982</v>
      </c>
      <c r="E131" s="8" t="s">
        <v>1291</v>
      </c>
      <c r="F131" s="168"/>
    </row>
    <row r="132" spans="1:8" ht="19.5" customHeight="1">
      <c r="A132" s="6"/>
      <c r="B132" s="22"/>
      <c r="C132" s="168"/>
      <c r="D132" s="6" t="s">
        <v>2856</v>
      </c>
      <c r="E132" s="8" t="s">
        <v>1183</v>
      </c>
      <c r="F132" s="167">
        <f>SUM(F133:F140)</f>
        <v>0</v>
      </c>
      <c r="H132" s="135">
        <f>IF(F132='表八'!I38,"","表九不等于表八此项支出数")</f>
      </c>
    </row>
    <row r="133" spans="1:6" ht="19.5" customHeight="1">
      <c r="A133" s="6"/>
      <c r="B133" s="22"/>
      <c r="C133" s="168"/>
      <c r="D133" s="6" t="s">
        <v>2983</v>
      </c>
      <c r="E133" s="8" t="s">
        <v>1292</v>
      </c>
      <c r="F133" s="168"/>
    </row>
    <row r="134" spans="1:6" ht="19.5" customHeight="1">
      <c r="A134" s="6"/>
      <c r="B134" s="22"/>
      <c r="C134" s="168"/>
      <c r="D134" s="6" t="s">
        <v>2984</v>
      </c>
      <c r="E134" s="8" t="s">
        <v>1293</v>
      </c>
      <c r="F134" s="168"/>
    </row>
    <row r="135" spans="1:6" ht="19.5" customHeight="1">
      <c r="A135" s="6"/>
      <c r="B135" s="22"/>
      <c r="C135" s="168"/>
      <c r="D135" s="6" t="s">
        <v>2985</v>
      </c>
      <c r="E135" s="8" t="s">
        <v>1294</v>
      </c>
      <c r="F135" s="168"/>
    </row>
    <row r="136" spans="1:6" ht="19.5" customHeight="1">
      <c r="A136" s="6"/>
      <c r="B136" s="22"/>
      <c r="C136" s="168"/>
      <c r="D136" s="6" t="s">
        <v>2986</v>
      </c>
      <c r="E136" s="8" t="s">
        <v>1295</v>
      </c>
      <c r="F136" s="168"/>
    </row>
    <row r="137" spans="1:6" ht="19.5" customHeight="1">
      <c r="A137" s="6"/>
      <c r="B137" s="22"/>
      <c r="C137" s="168"/>
      <c r="D137" s="6" t="s">
        <v>2987</v>
      </c>
      <c r="E137" s="8" t="s">
        <v>1296</v>
      </c>
      <c r="F137" s="168"/>
    </row>
    <row r="138" spans="1:6" ht="19.5" customHeight="1">
      <c r="A138" s="6"/>
      <c r="B138" s="22"/>
      <c r="C138" s="168"/>
      <c r="D138" s="6" t="s">
        <v>2988</v>
      </c>
      <c r="E138" s="8" t="s">
        <v>1297</v>
      </c>
      <c r="F138" s="168"/>
    </row>
    <row r="139" spans="1:6" ht="19.5" customHeight="1">
      <c r="A139" s="6"/>
      <c r="B139" s="22"/>
      <c r="C139" s="168"/>
      <c r="D139" s="6" t="s">
        <v>2989</v>
      </c>
      <c r="E139" s="8" t="s">
        <v>1298</v>
      </c>
      <c r="F139" s="168"/>
    </row>
    <row r="140" spans="1:6" ht="19.5" customHeight="1">
      <c r="A140" s="6"/>
      <c r="B140" s="22"/>
      <c r="C140" s="168"/>
      <c r="D140" s="6" t="s">
        <v>2990</v>
      </c>
      <c r="E140" s="8" t="s">
        <v>1299</v>
      </c>
      <c r="F140" s="168"/>
    </row>
    <row r="141" spans="1:8" ht="19.5" customHeight="1">
      <c r="A141" s="6"/>
      <c r="B141" s="22"/>
      <c r="C141" s="168"/>
      <c r="D141" s="6" t="s">
        <v>2857</v>
      </c>
      <c r="E141" s="8" t="s">
        <v>1184</v>
      </c>
      <c r="F141" s="167">
        <f>SUM(F142:F147)</f>
        <v>0</v>
      </c>
      <c r="H141" s="135">
        <f>IF(F141='表八'!I39,"","表九不等于表八此项支出数")</f>
      </c>
    </row>
    <row r="142" spans="1:6" ht="19.5" customHeight="1">
      <c r="A142" s="6"/>
      <c r="B142" s="22"/>
      <c r="C142" s="168"/>
      <c r="D142" s="6" t="s">
        <v>2991</v>
      </c>
      <c r="E142" s="8" t="s">
        <v>1300</v>
      </c>
      <c r="F142" s="168"/>
    </row>
    <row r="143" spans="1:6" ht="19.5" customHeight="1">
      <c r="A143" s="6"/>
      <c r="B143" s="22"/>
      <c r="C143" s="168"/>
      <c r="D143" s="6" t="s">
        <v>2992</v>
      </c>
      <c r="E143" s="8" t="s">
        <v>1301</v>
      </c>
      <c r="F143" s="168"/>
    </row>
    <row r="144" spans="1:6" ht="19.5" customHeight="1">
      <c r="A144" s="6"/>
      <c r="B144" s="22"/>
      <c r="C144" s="168"/>
      <c r="D144" s="6" t="s">
        <v>2993</v>
      </c>
      <c r="E144" s="8" t="s">
        <v>1302</v>
      </c>
      <c r="F144" s="168"/>
    </row>
    <row r="145" spans="1:6" ht="19.5" customHeight="1">
      <c r="A145" s="6"/>
      <c r="B145" s="22"/>
      <c r="C145" s="168"/>
      <c r="D145" s="6" t="s">
        <v>2994</v>
      </c>
      <c r="E145" s="8" t="s">
        <v>1303</v>
      </c>
      <c r="F145" s="168"/>
    </row>
    <row r="146" spans="1:6" ht="19.5" customHeight="1">
      <c r="A146" s="6"/>
      <c r="B146" s="22"/>
      <c r="C146" s="168"/>
      <c r="D146" s="6" t="s">
        <v>2995</v>
      </c>
      <c r="E146" s="8" t="s">
        <v>1304</v>
      </c>
      <c r="F146" s="168"/>
    </row>
    <row r="147" spans="1:6" ht="19.5" customHeight="1">
      <c r="A147" s="6"/>
      <c r="B147" s="22"/>
      <c r="C147" s="168"/>
      <c r="D147" s="6" t="s">
        <v>2996</v>
      </c>
      <c r="E147" s="8" t="s">
        <v>1305</v>
      </c>
      <c r="F147" s="168"/>
    </row>
    <row r="148" spans="1:8" ht="19.5" customHeight="1">
      <c r="A148" s="6"/>
      <c r="B148" s="22"/>
      <c r="C148" s="168"/>
      <c r="D148" s="6" t="s">
        <v>2858</v>
      </c>
      <c r="E148" s="8" t="s">
        <v>1185</v>
      </c>
      <c r="F148" s="167">
        <f>SUM(F149:F156)</f>
        <v>0</v>
      </c>
      <c r="H148" s="135">
        <f>IF(F148='表八'!I40,"","表九不等于表八此项支出数")</f>
      </c>
    </row>
    <row r="149" spans="1:6" ht="19.5" customHeight="1">
      <c r="A149" s="6"/>
      <c r="B149" s="22"/>
      <c r="C149" s="168"/>
      <c r="D149" s="6" t="s">
        <v>2997</v>
      </c>
      <c r="E149" s="8" t="s">
        <v>1306</v>
      </c>
      <c r="F149" s="168"/>
    </row>
    <row r="150" spans="1:6" ht="19.5" customHeight="1">
      <c r="A150" s="6"/>
      <c r="B150" s="22"/>
      <c r="C150" s="168"/>
      <c r="D150" s="6" t="s">
        <v>2998</v>
      </c>
      <c r="E150" s="8" t="s">
        <v>719</v>
      </c>
      <c r="F150" s="168"/>
    </row>
    <row r="151" spans="1:6" ht="19.5" customHeight="1">
      <c r="A151" s="6"/>
      <c r="B151" s="22"/>
      <c r="C151" s="168"/>
      <c r="D151" s="6" t="s">
        <v>2999</v>
      </c>
      <c r="E151" s="8" t="s">
        <v>1307</v>
      </c>
      <c r="F151" s="168"/>
    </row>
    <row r="152" spans="1:6" ht="19.5" customHeight="1">
      <c r="A152" s="6"/>
      <c r="B152" s="22"/>
      <c r="C152" s="168"/>
      <c r="D152" s="6" t="s">
        <v>3000</v>
      </c>
      <c r="E152" s="8" t="s">
        <v>1308</v>
      </c>
      <c r="F152" s="168"/>
    </row>
    <row r="153" spans="1:6" ht="19.5" customHeight="1">
      <c r="A153" s="6"/>
      <c r="B153" s="22"/>
      <c r="C153" s="168"/>
      <c r="D153" s="6" t="s">
        <v>3001</v>
      </c>
      <c r="E153" s="8" t="s">
        <v>1309</v>
      </c>
      <c r="F153" s="168"/>
    </row>
    <row r="154" spans="1:6" ht="19.5" customHeight="1">
      <c r="A154" s="6"/>
      <c r="B154" s="22"/>
      <c r="C154" s="168"/>
      <c r="D154" s="6" t="s">
        <v>3002</v>
      </c>
      <c r="E154" s="8" t="s">
        <v>1310</v>
      </c>
      <c r="F154" s="168"/>
    </row>
    <row r="155" spans="1:6" ht="19.5" customHeight="1">
      <c r="A155" s="6"/>
      <c r="B155" s="22"/>
      <c r="C155" s="168"/>
      <c r="D155" s="6" t="s">
        <v>3003</v>
      </c>
      <c r="E155" s="8" t="s">
        <v>1311</v>
      </c>
      <c r="F155" s="168"/>
    </row>
    <row r="156" spans="1:6" ht="19.5" customHeight="1">
      <c r="A156" s="6"/>
      <c r="B156" s="22"/>
      <c r="C156" s="168"/>
      <c r="D156" s="6" t="s">
        <v>3004</v>
      </c>
      <c r="E156" s="8" t="s">
        <v>1312</v>
      </c>
      <c r="F156" s="168"/>
    </row>
    <row r="157" spans="1:8" ht="19.5" customHeight="1">
      <c r="A157" s="6"/>
      <c r="B157" s="22"/>
      <c r="C157" s="168"/>
      <c r="D157" s="6" t="s">
        <v>2859</v>
      </c>
      <c r="E157" s="8" t="s">
        <v>1186</v>
      </c>
      <c r="F157" s="167">
        <f>SUM(F158:F159)</f>
        <v>0</v>
      </c>
      <c r="H157" s="135">
        <f>IF(F157='表八'!I41,"","表九不等于表八此项支出数")</f>
      </c>
    </row>
    <row r="158" spans="1:6" ht="19.5" customHeight="1">
      <c r="A158" s="6"/>
      <c r="B158" s="22"/>
      <c r="C158" s="168"/>
      <c r="D158" s="6" t="s">
        <v>3005</v>
      </c>
      <c r="E158" s="9" t="s">
        <v>691</v>
      </c>
      <c r="F158" s="168"/>
    </row>
    <row r="159" spans="1:6" ht="19.5" customHeight="1">
      <c r="A159" s="6"/>
      <c r="B159" s="22"/>
      <c r="C159" s="168"/>
      <c r="D159" s="6" t="s">
        <v>3006</v>
      </c>
      <c r="E159" s="9" t="s">
        <v>1313</v>
      </c>
      <c r="F159" s="168"/>
    </row>
    <row r="160" spans="1:8" ht="19.5" customHeight="1">
      <c r="A160" s="6"/>
      <c r="B160" s="22"/>
      <c r="C160" s="168"/>
      <c r="D160" s="6" t="s">
        <v>2860</v>
      </c>
      <c r="E160" s="8" t="s">
        <v>1187</v>
      </c>
      <c r="F160" s="167">
        <f>SUM(F161:F162)</f>
        <v>0</v>
      </c>
      <c r="H160" s="135">
        <f>IF(F160='表八'!I42,"","表九不等于表八此项支出数")</f>
      </c>
    </row>
    <row r="161" spans="1:6" ht="19.5" customHeight="1">
      <c r="A161" s="6"/>
      <c r="B161" s="22"/>
      <c r="C161" s="168"/>
      <c r="D161" s="6" t="s">
        <v>3007</v>
      </c>
      <c r="E161" s="9" t="s">
        <v>691</v>
      </c>
      <c r="F161" s="168"/>
    </row>
    <row r="162" spans="1:6" ht="19.5" customHeight="1">
      <c r="A162" s="6"/>
      <c r="B162" s="22"/>
      <c r="C162" s="168"/>
      <c r="D162" s="6" t="s">
        <v>3008</v>
      </c>
      <c r="E162" s="9" t="s">
        <v>1314</v>
      </c>
      <c r="F162" s="168"/>
    </row>
    <row r="163" spans="1:8" ht="19.5" customHeight="1">
      <c r="A163" s="6"/>
      <c r="B163" s="22"/>
      <c r="C163" s="168"/>
      <c r="D163" s="6" t="s">
        <v>2861</v>
      </c>
      <c r="E163" s="8" t="s">
        <v>1188</v>
      </c>
      <c r="F163" s="168"/>
      <c r="H163" s="135">
        <f>IF(F163='表八'!I43,"","表九不等于表八此项支出数")</f>
      </c>
    </row>
    <row r="164" spans="1:8" ht="19.5" customHeight="1">
      <c r="A164" s="6"/>
      <c r="B164" s="22"/>
      <c r="C164" s="168"/>
      <c r="D164" s="6" t="s">
        <v>2862</v>
      </c>
      <c r="E164" s="8" t="s">
        <v>1189</v>
      </c>
      <c r="F164" s="167">
        <f>SUM(F165:F167)</f>
        <v>0</v>
      </c>
      <c r="H164" s="135">
        <f>IF(F164='表八'!I44,"","表九不等于表八此项支出数")</f>
      </c>
    </row>
    <row r="165" spans="1:6" ht="19.5" customHeight="1">
      <c r="A165" s="6"/>
      <c r="B165" s="22"/>
      <c r="C165" s="168"/>
      <c r="D165" s="6" t="s">
        <v>3009</v>
      </c>
      <c r="E165" s="9" t="s">
        <v>698</v>
      </c>
      <c r="F165" s="168"/>
    </row>
    <row r="166" spans="1:6" ht="19.5" customHeight="1">
      <c r="A166" s="6"/>
      <c r="B166" s="22"/>
      <c r="C166" s="168"/>
      <c r="D166" s="6" t="s">
        <v>3010</v>
      </c>
      <c r="E166" s="9" t="s">
        <v>1290</v>
      </c>
      <c r="F166" s="168"/>
    </row>
    <row r="167" spans="1:6" ht="19.5" customHeight="1">
      <c r="A167" s="6"/>
      <c r="B167" s="22"/>
      <c r="C167" s="168"/>
      <c r="D167" s="6" t="s">
        <v>3011</v>
      </c>
      <c r="E167" s="9" t="s">
        <v>1315</v>
      </c>
      <c r="F167" s="168"/>
    </row>
    <row r="168" spans="1:8" ht="19.5" customHeight="1">
      <c r="A168" s="6"/>
      <c r="B168" s="22"/>
      <c r="C168" s="168"/>
      <c r="D168" s="6" t="s">
        <v>2369</v>
      </c>
      <c r="E168" s="10" t="s">
        <v>1190</v>
      </c>
      <c r="F168" s="167">
        <f>SUM(F169)</f>
        <v>0</v>
      </c>
      <c r="H168" s="135">
        <f>IF(F168='表八'!I45,"","表九不等于表八此项支出数")</f>
      </c>
    </row>
    <row r="169" spans="1:8" ht="19.5" customHeight="1">
      <c r="A169" s="6"/>
      <c r="B169" s="22"/>
      <c r="C169" s="168"/>
      <c r="D169" s="6" t="s">
        <v>2863</v>
      </c>
      <c r="E169" s="8" t="s">
        <v>1191</v>
      </c>
      <c r="F169" s="167">
        <f>SUM(F170:F171)</f>
        <v>0</v>
      </c>
      <c r="H169" s="135">
        <f>IF(F169='表八'!I46,"","表九不等于表八此项支出数")</f>
      </c>
    </row>
    <row r="170" spans="1:6" ht="19.5" customHeight="1">
      <c r="A170" s="6"/>
      <c r="B170" s="22"/>
      <c r="C170" s="168"/>
      <c r="D170" s="6" t="s">
        <v>3012</v>
      </c>
      <c r="E170" s="8" t="s">
        <v>1316</v>
      </c>
      <c r="F170" s="168"/>
    </row>
    <row r="171" spans="1:6" ht="19.5" customHeight="1">
      <c r="A171" s="6"/>
      <c r="B171" s="22"/>
      <c r="C171" s="168"/>
      <c r="D171" s="6" t="s">
        <v>3013</v>
      </c>
      <c r="E171" s="8" t="s">
        <v>1317</v>
      </c>
      <c r="F171" s="168"/>
    </row>
    <row r="172" spans="1:8" ht="19.5" customHeight="1">
      <c r="A172" s="6"/>
      <c r="B172" s="22"/>
      <c r="C172" s="168"/>
      <c r="D172" s="6" t="s">
        <v>2641</v>
      </c>
      <c r="E172" s="10" t="s">
        <v>1192</v>
      </c>
      <c r="F172" s="167">
        <f>SUM(F173,F177,F186)</f>
        <v>0</v>
      </c>
      <c r="H172" s="135">
        <f>IF(F172='表八'!I47,"","表九不等于表八此项支出数")</f>
      </c>
    </row>
    <row r="173" spans="1:8" ht="19.5" customHeight="1">
      <c r="A173" s="6"/>
      <c r="B173" s="22"/>
      <c r="C173" s="168"/>
      <c r="D173" s="6" t="s">
        <v>2864</v>
      </c>
      <c r="E173" s="8" t="s">
        <v>1193</v>
      </c>
      <c r="F173" s="167">
        <f>SUM(F174:F176)</f>
        <v>0</v>
      </c>
      <c r="H173" s="135">
        <f>IF(F173='表八'!I48,"","表九不等于表八此项支出数")</f>
      </c>
    </row>
    <row r="174" spans="1:6" ht="19.5" customHeight="1">
      <c r="A174" s="6"/>
      <c r="B174" s="22"/>
      <c r="C174" s="168"/>
      <c r="D174" s="6" t="s">
        <v>3014</v>
      </c>
      <c r="E174" s="8" t="s">
        <v>1318</v>
      </c>
      <c r="F174" s="168"/>
    </row>
    <row r="175" spans="1:6" ht="19.5" customHeight="1">
      <c r="A175" s="6"/>
      <c r="B175" s="22"/>
      <c r="C175" s="168"/>
      <c r="D175" s="6" t="s">
        <v>3015</v>
      </c>
      <c r="E175" s="8" t="s">
        <v>1319</v>
      </c>
      <c r="F175" s="168"/>
    </row>
    <row r="176" spans="1:6" ht="19.5" customHeight="1">
      <c r="A176" s="6"/>
      <c r="B176" s="22"/>
      <c r="C176" s="168"/>
      <c r="D176" s="6" t="s">
        <v>3016</v>
      </c>
      <c r="E176" s="8" t="s">
        <v>1320</v>
      </c>
      <c r="F176" s="168"/>
    </row>
    <row r="177" spans="1:8" ht="19.5" customHeight="1">
      <c r="A177" s="6"/>
      <c r="B177" s="22"/>
      <c r="C177" s="168"/>
      <c r="D177" s="6" t="s">
        <v>2865</v>
      </c>
      <c r="E177" s="8" t="s">
        <v>1194</v>
      </c>
      <c r="F177" s="167">
        <f>SUM(F178:F185)</f>
        <v>0</v>
      </c>
      <c r="H177" s="135">
        <f>IF(F177='表八'!I49,"","表九不等于表八此项支出数")</f>
      </c>
    </row>
    <row r="178" spans="1:6" ht="19.5" customHeight="1">
      <c r="A178" s="6"/>
      <c r="B178" s="22"/>
      <c r="C178" s="168"/>
      <c r="D178" s="6" t="s">
        <v>3017</v>
      </c>
      <c r="E178" s="8" t="s">
        <v>1321</v>
      </c>
      <c r="F178" s="168"/>
    </row>
    <row r="179" spans="1:6" ht="19.5" customHeight="1">
      <c r="A179" s="6"/>
      <c r="B179" s="22"/>
      <c r="C179" s="168"/>
      <c r="D179" s="6" t="s">
        <v>3018</v>
      </c>
      <c r="E179" s="8" t="s">
        <v>1322</v>
      </c>
      <c r="F179" s="168"/>
    </row>
    <row r="180" spans="1:6" ht="19.5" customHeight="1">
      <c r="A180" s="6"/>
      <c r="B180" s="22"/>
      <c r="C180" s="168"/>
      <c r="D180" s="6" t="s">
        <v>3019</v>
      </c>
      <c r="E180" s="8" t="s">
        <v>1323</v>
      </c>
      <c r="F180" s="168"/>
    </row>
    <row r="181" spans="1:6" ht="19.5" customHeight="1">
      <c r="A181" s="6"/>
      <c r="B181" s="22"/>
      <c r="C181" s="168"/>
      <c r="D181" s="6" t="s">
        <v>3020</v>
      </c>
      <c r="E181" s="8" t="s">
        <v>1324</v>
      </c>
      <c r="F181" s="168"/>
    </row>
    <row r="182" spans="1:6" ht="19.5" customHeight="1">
      <c r="A182" s="6"/>
      <c r="B182" s="22"/>
      <c r="C182" s="168"/>
      <c r="D182" s="6" t="s">
        <v>3021</v>
      </c>
      <c r="E182" s="8" t="s">
        <v>1325</v>
      </c>
      <c r="F182" s="168"/>
    </row>
    <row r="183" spans="1:6" ht="19.5" customHeight="1">
      <c r="A183" s="6"/>
      <c r="B183" s="22"/>
      <c r="C183" s="168"/>
      <c r="D183" s="6" t="s">
        <v>3022</v>
      </c>
      <c r="E183" s="8" t="s">
        <v>1326</v>
      </c>
      <c r="F183" s="168"/>
    </row>
    <row r="184" spans="1:6" ht="19.5" customHeight="1">
      <c r="A184" s="6"/>
      <c r="B184" s="22"/>
      <c r="C184" s="168"/>
      <c r="D184" s="6" t="s">
        <v>3023</v>
      </c>
      <c r="E184" s="8" t="s">
        <v>1327</v>
      </c>
      <c r="F184" s="168"/>
    </row>
    <row r="185" spans="1:6" ht="19.5" customHeight="1">
      <c r="A185" s="6"/>
      <c r="B185" s="22"/>
      <c r="C185" s="168"/>
      <c r="D185" s="6" t="s">
        <v>3024</v>
      </c>
      <c r="E185" s="8" t="s">
        <v>1328</v>
      </c>
      <c r="F185" s="168"/>
    </row>
    <row r="186" spans="1:8" ht="19.5" customHeight="1">
      <c r="A186" s="6"/>
      <c r="B186" s="22"/>
      <c r="C186" s="168"/>
      <c r="D186" s="6" t="s">
        <v>2866</v>
      </c>
      <c r="E186" s="8" t="s">
        <v>1195</v>
      </c>
      <c r="F186" s="167">
        <f>SUM(F187:F196)</f>
        <v>0</v>
      </c>
      <c r="H186" s="135">
        <f>IF(F186='表八'!I50,"","表九不等于表八此项支出数")</f>
      </c>
    </row>
    <row r="187" spans="1:6" ht="19.5" customHeight="1">
      <c r="A187" s="6"/>
      <c r="B187" s="22"/>
      <c r="C187" s="168"/>
      <c r="D187" s="6" t="s">
        <v>3025</v>
      </c>
      <c r="E187" s="8" t="s">
        <v>1329</v>
      </c>
      <c r="F187" s="168"/>
    </row>
    <row r="188" spans="1:6" ht="19.5" customHeight="1">
      <c r="A188" s="6"/>
      <c r="B188" s="22"/>
      <c r="C188" s="168"/>
      <c r="D188" s="6" t="s">
        <v>3026</v>
      </c>
      <c r="E188" s="8" t="s">
        <v>1330</v>
      </c>
      <c r="F188" s="168"/>
    </row>
    <row r="189" spans="1:6" ht="19.5" customHeight="1">
      <c r="A189" s="6"/>
      <c r="B189" s="22"/>
      <c r="C189" s="168"/>
      <c r="D189" s="6" t="s">
        <v>3027</v>
      </c>
      <c r="E189" s="8" t="s">
        <v>1331</v>
      </c>
      <c r="F189" s="168"/>
    </row>
    <row r="190" spans="1:6" ht="19.5" customHeight="1">
      <c r="A190" s="6"/>
      <c r="B190" s="22"/>
      <c r="C190" s="168"/>
      <c r="D190" s="6" t="s">
        <v>3028</v>
      </c>
      <c r="E190" s="8" t="s">
        <v>1332</v>
      </c>
      <c r="F190" s="168"/>
    </row>
    <row r="191" spans="1:6" ht="19.5" customHeight="1">
      <c r="A191" s="6"/>
      <c r="B191" s="22"/>
      <c r="C191" s="168"/>
      <c r="D191" s="6" t="s">
        <v>3029</v>
      </c>
      <c r="E191" s="8" t="s">
        <v>1333</v>
      </c>
      <c r="F191" s="168"/>
    </row>
    <row r="192" spans="1:6" ht="19.5" customHeight="1">
      <c r="A192" s="6"/>
      <c r="B192" s="22"/>
      <c r="C192" s="168"/>
      <c r="D192" s="6" t="s">
        <v>3030</v>
      </c>
      <c r="E192" s="8" t="s">
        <v>1334</v>
      </c>
      <c r="F192" s="168"/>
    </row>
    <row r="193" spans="1:6" ht="19.5" customHeight="1">
      <c r="A193" s="6"/>
      <c r="B193" s="22"/>
      <c r="C193" s="168"/>
      <c r="D193" s="6" t="s">
        <v>3031</v>
      </c>
      <c r="E193" s="8" t="s">
        <v>1335</v>
      </c>
      <c r="F193" s="168"/>
    </row>
    <row r="194" spans="1:6" ht="19.5" customHeight="1">
      <c r="A194" s="6"/>
      <c r="B194" s="22"/>
      <c r="C194" s="168"/>
      <c r="D194" s="6" t="s">
        <v>3032</v>
      </c>
      <c r="E194" s="8" t="s">
        <v>1336</v>
      </c>
      <c r="F194" s="168"/>
    </row>
    <row r="195" spans="1:6" ht="19.5" customHeight="1">
      <c r="A195" s="6"/>
      <c r="B195" s="22"/>
      <c r="C195" s="168"/>
      <c r="D195" s="6" t="s">
        <v>3033</v>
      </c>
      <c r="E195" s="8" t="s">
        <v>1337</v>
      </c>
      <c r="F195" s="168"/>
    </row>
    <row r="196" spans="1:6" ht="19.5" customHeight="1">
      <c r="A196" s="6"/>
      <c r="B196" s="22"/>
      <c r="C196" s="168"/>
      <c r="D196" s="6" t="s">
        <v>3034</v>
      </c>
      <c r="E196" s="8" t="s">
        <v>1338</v>
      </c>
      <c r="F196" s="168"/>
    </row>
    <row r="197" spans="1:8" ht="19.5" customHeight="1">
      <c r="A197" s="6"/>
      <c r="B197" s="22"/>
      <c r="C197" s="168"/>
      <c r="D197" s="6" t="s">
        <v>2633</v>
      </c>
      <c r="E197" s="10" t="s">
        <v>1196</v>
      </c>
      <c r="F197" s="167">
        <f>SUM(F198:F213)</f>
        <v>0</v>
      </c>
      <c r="H197" s="135">
        <f>IF(F197='表八'!I51,"","表九不等于表八此项支出数")</f>
      </c>
    </row>
    <row r="198" spans="1:6" ht="19.5" customHeight="1">
      <c r="A198" s="6"/>
      <c r="B198" s="22"/>
      <c r="C198" s="168"/>
      <c r="D198" s="6" t="s">
        <v>3035</v>
      </c>
      <c r="E198" s="10" t="s">
        <v>1339</v>
      </c>
      <c r="F198" s="168"/>
    </row>
    <row r="199" spans="1:6" ht="19.5" customHeight="1">
      <c r="A199" s="6"/>
      <c r="B199" s="22"/>
      <c r="C199" s="168"/>
      <c r="D199" s="6" t="s">
        <v>3036</v>
      </c>
      <c r="E199" s="10" t="s">
        <v>1340</v>
      </c>
      <c r="F199" s="168"/>
    </row>
    <row r="200" spans="1:6" ht="19.5" customHeight="1">
      <c r="A200" s="6"/>
      <c r="B200" s="22"/>
      <c r="C200" s="168"/>
      <c r="D200" s="6" t="s">
        <v>3037</v>
      </c>
      <c r="E200" s="10" t="s">
        <v>1341</v>
      </c>
      <c r="F200" s="168"/>
    </row>
    <row r="201" spans="1:6" ht="19.5" customHeight="1">
      <c r="A201" s="6"/>
      <c r="B201" s="22"/>
      <c r="C201" s="168"/>
      <c r="D201" s="6" t="s">
        <v>3038</v>
      </c>
      <c r="E201" s="10" t="s">
        <v>1342</v>
      </c>
      <c r="F201" s="168"/>
    </row>
    <row r="202" spans="1:6" ht="19.5" customHeight="1">
      <c r="A202" s="6"/>
      <c r="B202" s="22"/>
      <c r="C202" s="168"/>
      <c r="D202" s="6" t="s">
        <v>3039</v>
      </c>
      <c r="E202" s="10" t="s">
        <v>1343</v>
      </c>
      <c r="F202" s="168"/>
    </row>
    <row r="203" spans="1:6" ht="19.5" customHeight="1">
      <c r="A203" s="6"/>
      <c r="B203" s="22"/>
      <c r="C203" s="168"/>
      <c r="D203" s="6" t="s">
        <v>3040</v>
      </c>
      <c r="E203" s="10" t="s">
        <v>1344</v>
      </c>
      <c r="F203" s="168"/>
    </row>
    <row r="204" spans="1:6" ht="19.5" customHeight="1">
      <c r="A204" s="6"/>
      <c r="B204" s="22"/>
      <c r="C204" s="168"/>
      <c r="D204" s="6" t="s">
        <v>3041</v>
      </c>
      <c r="E204" s="10" t="s">
        <v>1345</v>
      </c>
      <c r="F204" s="168"/>
    </row>
    <row r="205" spans="1:6" ht="19.5" customHeight="1">
      <c r="A205" s="6"/>
      <c r="B205" s="22"/>
      <c r="C205" s="168"/>
      <c r="D205" s="6" t="s">
        <v>3042</v>
      </c>
      <c r="E205" s="10" t="s">
        <v>1346</v>
      </c>
      <c r="F205" s="168"/>
    </row>
    <row r="206" spans="1:6" ht="19.5" customHeight="1">
      <c r="A206" s="6"/>
      <c r="B206" s="22"/>
      <c r="C206" s="168"/>
      <c r="D206" s="6" t="s">
        <v>3043</v>
      </c>
      <c r="E206" s="10" t="s">
        <v>1347</v>
      </c>
      <c r="F206" s="168"/>
    </row>
    <row r="207" spans="1:6" ht="19.5" customHeight="1">
      <c r="A207" s="6"/>
      <c r="B207" s="22"/>
      <c r="C207" s="168"/>
      <c r="D207" s="6" t="s">
        <v>3044</v>
      </c>
      <c r="E207" s="10" t="s">
        <v>1348</v>
      </c>
      <c r="F207" s="168"/>
    </row>
    <row r="208" spans="1:6" ht="19.5" customHeight="1">
      <c r="A208" s="6"/>
      <c r="B208" s="22"/>
      <c r="C208" s="168"/>
      <c r="D208" s="6" t="s">
        <v>3045</v>
      </c>
      <c r="E208" s="10" t="s">
        <v>1349</v>
      </c>
      <c r="F208" s="168"/>
    </row>
    <row r="209" spans="1:6" ht="19.5" customHeight="1">
      <c r="A209" s="6"/>
      <c r="B209" s="22"/>
      <c r="C209" s="168"/>
      <c r="D209" s="6" t="s">
        <v>3046</v>
      </c>
      <c r="E209" s="10" t="s">
        <v>1350</v>
      </c>
      <c r="F209" s="168"/>
    </row>
    <row r="210" spans="1:6" ht="19.5" customHeight="1">
      <c r="A210" s="6"/>
      <c r="B210" s="22"/>
      <c r="C210" s="168"/>
      <c r="D210" s="6" t="s">
        <v>3047</v>
      </c>
      <c r="E210" s="10" t="s">
        <v>1351</v>
      </c>
      <c r="F210" s="168"/>
    </row>
    <row r="211" spans="1:6" ht="19.5" customHeight="1">
      <c r="A211" s="6"/>
      <c r="B211" s="22"/>
      <c r="C211" s="168"/>
      <c r="D211" s="6" t="s">
        <v>3048</v>
      </c>
      <c r="E211" s="10" t="s">
        <v>1352</v>
      </c>
      <c r="F211" s="168"/>
    </row>
    <row r="212" spans="1:6" ht="19.5" customHeight="1">
      <c r="A212" s="6"/>
      <c r="B212" s="22"/>
      <c r="C212" s="168"/>
      <c r="D212" s="6" t="s">
        <v>3049</v>
      </c>
      <c r="E212" s="10" t="s">
        <v>1353</v>
      </c>
      <c r="F212" s="168"/>
    </row>
    <row r="213" spans="1:6" ht="19.5" customHeight="1">
      <c r="A213" s="6"/>
      <c r="B213" s="22"/>
      <c r="C213" s="168"/>
      <c r="D213" s="6" t="s">
        <v>3050</v>
      </c>
      <c r="E213" s="10" t="s">
        <v>1354</v>
      </c>
      <c r="F213" s="168"/>
    </row>
    <row r="214" spans="1:8" ht="19.5" customHeight="1">
      <c r="A214" s="6"/>
      <c r="B214" s="22"/>
      <c r="C214" s="168"/>
      <c r="D214" s="6" t="s">
        <v>2639</v>
      </c>
      <c r="E214" s="10" t="s">
        <v>1197</v>
      </c>
      <c r="F214" s="167">
        <f>SUM(F215:F230)</f>
        <v>0</v>
      </c>
      <c r="H214" s="135">
        <f>IF(F214='表八'!I52,"","表九不等于表八此项支出数")</f>
      </c>
    </row>
    <row r="215" spans="1:6" ht="19.5" customHeight="1">
      <c r="A215" s="6"/>
      <c r="B215" s="22"/>
      <c r="C215" s="168"/>
      <c r="D215" s="6" t="s">
        <v>3051</v>
      </c>
      <c r="E215" s="10" t="s">
        <v>1355</v>
      </c>
      <c r="F215" s="168"/>
    </row>
    <row r="216" spans="1:6" ht="19.5" customHeight="1">
      <c r="A216" s="6"/>
      <c r="B216" s="22"/>
      <c r="C216" s="168"/>
      <c r="D216" s="6" t="s">
        <v>3052</v>
      </c>
      <c r="E216" s="10" t="s">
        <v>1356</v>
      </c>
      <c r="F216" s="168"/>
    </row>
    <row r="217" spans="1:6" ht="19.5" customHeight="1">
      <c r="A217" s="6"/>
      <c r="B217" s="22"/>
      <c r="C217" s="168"/>
      <c r="D217" s="6" t="s">
        <v>3053</v>
      </c>
      <c r="E217" s="10" t="s">
        <v>1357</v>
      </c>
      <c r="F217" s="168"/>
    </row>
    <row r="218" spans="1:6" ht="19.5" customHeight="1">
      <c r="A218" s="6"/>
      <c r="B218" s="22"/>
      <c r="C218" s="168"/>
      <c r="D218" s="6" t="s">
        <v>3054</v>
      </c>
      <c r="E218" s="10" t="s">
        <v>1358</v>
      </c>
      <c r="F218" s="168"/>
    </row>
    <row r="219" spans="1:6" ht="19.5" customHeight="1">
      <c r="A219" s="6"/>
      <c r="B219" s="22"/>
      <c r="C219" s="168"/>
      <c r="D219" s="6" t="s">
        <v>3055</v>
      </c>
      <c r="E219" s="10" t="s">
        <v>1359</v>
      </c>
      <c r="F219" s="168"/>
    </row>
    <row r="220" spans="1:6" ht="19.5" customHeight="1">
      <c r="A220" s="6"/>
      <c r="B220" s="22"/>
      <c r="C220" s="168"/>
      <c r="D220" s="6" t="s">
        <v>3056</v>
      </c>
      <c r="E220" s="10" t="s">
        <v>1360</v>
      </c>
      <c r="F220" s="168"/>
    </row>
    <row r="221" spans="1:6" ht="19.5" customHeight="1">
      <c r="A221" s="6"/>
      <c r="B221" s="22"/>
      <c r="C221" s="168"/>
      <c r="D221" s="6" t="s">
        <v>3057</v>
      </c>
      <c r="E221" s="10" t="s">
        <v>1361</v>
      </c>
      <c r="F221" s="168"/>
    </row>
    <row r="222" spans="1:6" ht="19.5" customHeight="1">
      <c r="A222" s="6"/>
      <c r="B222" s="22"/>
      <c r="C222" s="168"/>
      <c r="D222" s="6" t="s">
        <v>3058</v>
      </c>
      <c r="E222" s="10" t="s">
        <v>1362</v>
      </c>
      <c r="F222" s="168"/>
    </row>
    <row r="223" spans="1:6" ht="19.5" customHeight="1">
      <c r="A223" s="6"/>
      <c r="B223" s="22"/>
      <c r="C223" s="168"/>
      <c r="D223" s="6" t="s">
        <v>3059</v>
      </c>
      <c r="E223" s="10" t="s">
        <v>1363</v>
      </c>
      <c r="F223" s="168"/>
    </row>
    <row r="224" spans="1:6" ht="19.5" customHeight="1">
      <c r="A224" s="6"/>
      <c r="B224" s="22"/>
      <c r="C224" s="168"/>
      <c r="D224" s="6" t="s">
        <v>3060</v>
      </c>
      <c r="E224" s="10" t="s">
        <v>1364</v>
      </c>
      <c r="F224" s="168"/>
    </row>
    <row r="225" spans="1:6" ht="19.5" customHeight="1">
      <c r="A225" s="6"/>
      <c r="B225" s="22"/>
      <c r="C225" s="168"/>
      <c r="D225" s="6" t="s">
        <v>3061</v>
      </c>
      <c r="E225" s="10" t="s">
        <v>1365</v>
      </c>
      <c r="F225" s="168"/>
    </row>
    <row r="226" spans="1:6" ht="19.5" customHeight="1">
      <c r="A226" s="6"/>
      <c r="B226" s="22"/>
      <c r="C226" s="168"/>
      <c r="D226" s="6" t="s">
        <v>3062</v>
      </c>
      <c r="E226" s="10" t="s">
        <v>1366</v>
      </c>
      <c r="F226" s="168"/>
    </row>
    <row r="227" spans="1:6" ht="19.5" customHeight="1">
      <c r="A227" s="6"/>
      <c r="B227" s="22"/>
      <c r="C227" s="168"/>
      <c r="D227" s="6" t="s">
        <v>3063</v>
      </c>
      <c r="E227" s="10" t="s">
        <v>1367</v>
      </c>
      <c r="F227" s="168"/>
    </row>
    <row r="228" spans="1:6" ht="19.5" customHeight="1">
      <c r="A228" s="6"/>
      <c r="B228" s="22"/>
      <c r="C228" s="168"/>
      <c r="D228" s="6" t="s">
        <v>3064</v>
      </c>
      <c r="E228" s="10" t="s">
        <v>1368</v>
      </c>
      <c r="F228" s="168"/>
    </row>
    <row r="229" spans="1:6" ht="19.5" customHeight="1">
      <c r="A229" s="6"/>
      <c r="B229" s="22"/>
      <c r="C229" s="168"/>
      <c r="D229" s="6" t="s">
        <v>3065</v>
      </c>
      <c r="E229" s="10" t="s">
        <v>1369</v>
      </c>
      <c r="F229" s="168"/>
    </row>
    <row r="230" spans="1:6" ht="19.5" customHeight="1">
      <c r="A230" s="6"/>
      <c r="B230" s="22"/>
      <c r="C230" s="168"/>
      <c r="D230" s="6" t="s">
        <v>3066</v>
      </c>
      <c r="E230" s="10" t="s">
        <v>1370</v>
      </c>
      <c r="F230" s="168"/>
    </row>
    <row r="231" spans="1:8" ht="19.5" customHeight="1">
      <c r="A231" s="6"/>
      <c r="B231" s="22"/>
      <c r="C231" s="168"/>
      <c r="D231" s="131" t="s">
        <v>3067</v>
      </c>
      <c r="E231" s="10" t="s">
        <v>1198</v>
      </c>
      <c r="F231" s="167">
        <f>SUM(F232,F245)</f>
        <v>0</v>
      </c>
      <c r="H231" s="135">
        <f>IF(F231='表八'!I53,"","表九不等于表八此项支出数")</f>
      </c>
    </row>
    <row r="232" spans="1:6" ht="19.5" customHeight="1">
      <c r="A232" s="6"/>
      <c r="B232" s="22"/>
      <c r="C232" s="168"/>
      <c r="D232" s="131" t="s">
        <v>3068</v>
      </c>
      <c r="E232" s="10" t="s">
        <v>1371</v>
      </c>
      <c r="F232" s="167">
        <f>SUM(F233:F244)</f>
        <v>0</v>
      </c>
    </row>
    <row r="233" spans="1:6" ht="19.5" customHeight="1">
      <c r="A233" s="6"/>
      <c r="B233" s="22"/>
      <c r="C233" s="168"/>
      <c r="D233" s="131" t="s">
        <v>3069</v>
      </c>
      <c r="E233" s="10" t="s">
        <v>1372</v>
      </c>
      <c r="F233" s="168"/>
    </row>
    <row r="234" spans="1:6" ht="19.5" customHeight="1">
      <c r="A234" s="6"/>
      <c r="B234" s="22"/>
      <c r="C234" s="168"/>
      <c r="D234" s="131" t="s">
        <v>3070</v>
      </c>
      <c r="E234" s="10" t="s">
        <v>1373</v>
      </c>
      <c r="F234" s="168"/>
    </row>
    <row r="235" spans="1:6" ht="19.5" customHeight="1">
      <c r="A235" s="6"/>
      <c r="B235" s="22"/>
      <c r="C235" s="168"/>
      <c r="D235" s="131" t="s">
        <v>3071</v>
      </c>
      <c r="E235" s="10" t="s">
        <v>1374</v>
      </c>
      <c r="F235" s="168"/>
    </row>
    <row r="236" spans="1:6" ht="19.5" customHeight="1">
      <c r="A236" s="6"/>
      <c r="B236" s="22"/>
      <c r="C236" s="168"/>
      <c r="D236" s="131" t="s">
        <v>3072</v>
      </c>
      <c r="E236" s="10" t="s">
        <v>1375</v>
      </c>
      <c r="F236" s="168"/>
    </row>
    <row r="237" spans="1:6" ht="19.5" customHeight="1">
      <c r="A237" s="6"/>
      <c r="B237" s="22"/>
      <c r="C237" s="168"/>
      <c r="D237" s="131" t="s">
        <v>3073</v>
      </c>
      <c r="E237" s="10" t="s">
        <v>1376</v>
      </c>
      <c r="F237" s="168"/>
    </row>
    <row r="238" spans="1:6" ht="19.5" customHeight="1">
      <c r="A238" s="6"/>
      <c r="B238" s="22"/>
      <c r="C238" s="168"/>
      <c r="D238" s="131" t="s">
        <v>3074</v>
      </c>
      <c r="E238" s="10" t="s">
        <v>1377</v>
      </c>
      <c r="F238" s="168"/>
    </row>
    <row r="239" spans="1:6" ht="19.5" customHeight="1">
      <c r="A239" s="6"/>
      <c r="B239" s="22"/>
      <c r="C239" s="168"/>
      <c r="D239" s="131" t="s">
        <v>3075</v>
      </c>
      <c r="E239" s="10" t="s">
        <v>1378</v>
      </c>
      <c r="F239" s="168"/>
    </row>
    <row r="240" spans="1:6" ht="19.5" customHeight="1">
      <c r="A240" s="6"/>
      <c r="B240" s="22"/>
      <c r="C240" s="168"/>
      <c r="D240" s="131" t="s">
        <v>3076</v>
      </c>
      <c r="E240" s="10" t="s">
        <v>1379</v>
      </c>
      <c r="F240" s="168"/>
    </row>
    <row r="241" spans="1:6" ht="19.5" customHeight="1">
      <c r="A241" s="6"/>
      <c r="B241" s="22"/>
      <c r="C241" s="168"/>
      <c r="D241" s="131" t="s">
        <v>3077</v>
      </c>
      <c r="E241" s="10" t="s">
        <v>1380</v>
      </c>
      <c r="F241" s="168"/>
    </row>
    <row r="242" spans="1:6" ht="19.5" customHeight="1">
      <c r="A242" s="6"/>
      <c r="B242" s="22"/>
      <c r="C242" s="168"/>
      <c r="D242" s="131" t="s">
        <v>3078</v>
      </c>
      <c r="E242" s="10" t="s">
        <v>1381</v>
      </c>
      <c r="F242" s="168"/>
    </row>
    <row r="243" spans="1:6" ht="19.5" customHeight="1">
      <c r="A243" s="6"/>
      <c r="B243" s="22"/>
      <c r="C243" s="168"/>
      <c r="D243" s="131" t="s">
        <v>3079</v>
      </c>
      <c r="E243" s="10" t="s">
        <v>1382</v>
      </c>
      <c r="F243" s="168"/>
    </row>
    <row r="244" spans="1:6" ht="19.5" customHeight="1">
      <c r="A244" s="6"/>
      <c r="B244" s="22"/>
      <c r="C244" s="168"/>
      <c r="D244" s="131" t="s">
        <v>3080</v>
      </c>
      <c r="E244" s="10" t="s">
        <v>1383</v>
      </c>
      <c r="F244" s="168"/>
    </row>
    <row r="245" spans="1:6" ht="19.5" customHeight="1">
      <c r="A245" s="6"/>
      <c r="B245" s="22"/>
      <c r="C245" s="168"/>
      <c r="D245" s="131" t="s">
        <v>3081</v>
      </c>
      <c r="E245" s="10" t="s">
        <v>1384</v>
      </c>
      <c r="F245" s="167">
        <f>SUM(F246:F251)</f>
        <v>0</v>
      </c>
    </row>
    <row r="246" spans="1:6" ht="19.5" customHeight="1">
      <c r="A246" s="6"/>
      <c r="B246" s="22"/>
      <c r="C246" s="168"/>
      <c r="D246" s="131" t="s">
        <v>3082</v>
      </c>
      <c r="E246" s="10" t="s">
        <v>777</v>
      </c>
      <c r="F246" s="168"/>
    </row>
    <row r="247" spans="1:6" ht="19.5" customHeight="1">
      <c r="A247" s="6"/>
      <c r="B247" s="22"/>
      <c r="C247" s="168"/>
      <c r="D247" s="131" t="s">
        <v>3083</v>
      </c>
      <c r="E247" s="10" t="s">
        <v>847</v>
      </c>
      <c r="F247" s="168"/>
    </row>
    <row r="248" spans="1:6" ht="19.5" customHeight="1">
      <c r="A248" s="6"/>
      <c r="B248" s="22"/>
      <c r="C248" s="168"/>
      <c r="D248" s="131" t="s">
        <v>3084</v>
      </c>
      <c r="E248" s="10" t="s">
        <v>680</v>
      </c>
      <c r="F248" s="168"/>
    </row>
    <row r="249" spans="1:6" ht="19.5" customHeight="1">
      <c r="A249" s="6"/>
      <c r="B249" s="22"/>
      <c r="C249" s="168"/>
      <c r="D249" s="131" t="s">
        <v>3085</v>
      </c>
      <c r="E249" s="10" t="s">
        <v>1385</v>
      </c>
      <c r="F249" s="168"/>
    </row>
    <row r="250" spans="1:6" ht="19.5" customHeight="1">
      <c r="A250" s="6"/>
      <c r="B250" s="22"/>
      <c r="C250" s="168"/>
      <c r="D250" s="131" t="s">
        <v>3086</v>
      </c>
      <c r="E250" s="10" t="s">
        <v>1386</v>
      </c>
      <c r="F250" s="168"/>
    </row>
    <row r="251" spans="1:6" ht="19.5" customHeight="1">
      <c r="A251" s="6"/>
      <c r="B251" s="22"/>
      <c r="C251" s="168"/>
      <c r="D251" s="131" t="s">
        <v>3087</v>
      </c>
      <c r="E251" s="10" t="s">
        <v>1387</v>
      </c>
      <c r="F251" s="168"/>
    </row>
    <row r="252" spans="1:6" ht="19.5" customHeight="1">
      <c r="A252" s="6"/>
      <c r="B252" s="22"/>
      <c r="C252" s="168"/>
      <c r="D252" s="6"/>
      <c r="E252" s="10"/>
      <c r="F252" s="168"/>
    </row>
    <row r="253" spans="1:6" ht="19.5" customHeight="1">
      <c r="A253" s="6"/>
      <c r="B253" s="22"/>
      <c r="C253" s="168"/>
      <c r="D253" s="6"/>
      <c r="E253" s="10"/>
      <c r="F253" s="168"/>
    </row>
    <row r="254" spans="1:6" ht="19.5" customHeight="1">
      <c r="A254" s="6"/>
      <c r="B254" s="22"/>
      <c r="C254" s="168"/>
      <c r="D254" s="6"/>
      <c r="E254" s="10"/>
      <c r="F254" s="168"/>
    </row>
    <row r="255" spans="1:6" ht="19.5" customHeight="1">
      <c r="A255" s="6"/>
      <c r="B255" s="22"/>
      <c r="C255" s="168"/>
      <c r="D255" s="6"/>
      <c r="E255" s="8"/>
      <c r="F255" s="168"/>
    </row>
    <row r="256" spans="1:6" ht="19.5" customHeight="1">
      <c r="A256" s="6"/>
      <c r="B256" s="22"/>
      <c r="C256" s="168"/>
      <c r="D256" s="6"/>
      <c r="E256" s="8"/>
      <c r="F256" s="168"/>
    </row>
    <row r="257" spans="1:8" ht="19.5" customHeight="1">
      <c r="A257" s="6"/>
      <c r="B257" s="12" t="s">
        <v>6</v>
      </c>
      <c r="C257" s="167">
        <f>SUM(C6:C12,C18:C19,C22:C27,C33:C34)</f>
        <v>0</v>
      </c>
      <c r="D257" s="6"/>
      <c r="E257" s="12" t="s">
        <v>1005</v>
      </c>
      <c r="F257" s="167">
        <f>SUM(F6,F22,F34,F45,F100,F116,F168,F172,F197,F214,F231)</f>
        <v>0</v>
      </c>
      <c r="G257" s="135">
        <f>IF(C257='表八'!D62,"","表九不等于表八该项收入数")</f>
      </c>
      <c r="H257" s="135">
        <f>IF(F257='表八'!I62,"","表九不等于表八此项支出数")</f>
      </c>
    </row>
    <row r="258" spans="1:8" ht="19.5" customHeight="1">
      <c r="A258" s="6" t="s">
        <v>2687</v>
      </c>
      <c r="B258" s="29" t="s">
        <v>1011</v>
      </c>
      <c r="C258" s="167">
        <f>SUM(C259,C262:C263,C265:C266)</f>
        <v>0</v>
      </c>
      <c r="D258" s="6" t="s">
        <v>2764</v>
      </c>
      <c r="E258" s="29" t="s">
        <v>1012</v>
      </c>
      <c r="F258" s="167">
        <f>SUM(F259,F262:F265)</f>
        <v>0</v>
      </c>
      <c r="G258" s="135">
        <f>IF(C258='表八'!D63,"","表九不等于表八该项收入数")</f>
      </c>
      <c r="H258" s="135">
        <f>IF(F258='表八'!I63,"","表九不等于表八此项支出数")</f>
      </c>
    </row>
    <row r="259" spans="1:8" ht="19.5" customHeight="1">
      <c r="A259" s="6" t="s">
        <v>2824</v>
      </c>
      <c r="B259" s="6" t="s">
        <v>1199</v>
      </c>
      <c r="C259" s="167">
        <f>SUM(C260:C261)</f>
        <v>0</v>
      </c>
      <c r="D259" s="6" t="s">
        <v>2868</v>
      </c>
      <c r="E259" s="6" t="s">
        <v>1200</v>
      </c>
      <c r="F259" s="167">
        <f>SUM(F260:F261)</f>
        <v>0</v>
      </c>
      <c r="G259" s="135">
        <f>IF(C259='表八'!D64,"","表九不等于表八该项收入数")</f>
      </c>
      <c r="H259" s="135">
        <f>IF(F259='表八'!I64,"","表九不等于表八此项支出数")</f>
      </c>
    </row>
    <row r="260" spans="1:8" ht="19.5" customHeight="1">
      <c r="A260" s="6" t="s">
        <v>2825</v>
      </c>
      <c r="B260" s="6" t="s">
        <v>1201</v>
      </c>
      <c r="C260" s="168"/>
      <c r="D260" s="6" t="s">
        <v>2869</v>
      </c>
      <c r="E260" s="6" t="s">
        <v>1202</v>
      </c>
      <c r="F260" s="168"/>
      <c r="G260" s="135">
        <f>IF(C260='表八'!D65,"","表九不等于表八该项收入数")</f>
      </c>
      <c r="H260" s="135">
        <f>IF(F260='表八'!I65,"","表九不等于表八此项支出数")</f>
      </c>
    </row>
    <row r="261" spans="1:8" ht="19.5" customHeight="1">
      <c r="A261" s="6" t="s">
        <v>2826</v>
      </c>
      <c r="B261" s="6" t="s">
        <v>1203</v>
      </c>
      <c r="C261" s="168"/>
      <c r="D261" s="6" t="s">
        <v>2870</v>
      </c>
      <c r="E261" s="6" t="s">
        <v>1204</v>
      </c>
      <c r="F261" s="168"/>
      <c r="G261" s="135">
        <f>IF(C261='表八'!D66,"","表九不等于表八该项收入数")</f>
      </c>
      <c r="H261" s="135">
        <f>IF(F261='表八'!I66,"","表九不等于表八此项支出数")</f>
      </c>
    </row>
    <row r="262" spans="1:8" ht="19.5" customHeight="1">
      <c r="A262" s="6" t="s">
        <v>2754</v>
      </c>
      <c r="B262" s="6" t="s">
        <v>1082</v>
      </c>
      <c r="C262" s="168"/>
      <c r="D262" s="6" t="s">
        <v>2768</v>
      </c>
      <c r="E262" s="6" t="s">
        <v>1205</v>
      </c>
      <c r="F262" s="168"/>
      <c r="G262" s="135">
        <f>IF(C262='表八'!D67,"","表九不等于表八该项收入数")</f>
      </c>
      <c r="H262" s="135">
        <f>IF(F262='表八'!I67,"","表九不等于表八此项支出数")</f>
      </c>
    </row>
    <row r="263" spans="1:8" ht="19.5" customHeight="1">
      <c r="A263" s="6" t="s">
        <v>2755</v>
      </c>
      <c r="B263" s="6" t="s">
        <v>1083</v>
      </c>
      <c r="C263" s="168"/>
      <c r="D263" s="6" t="s">
        <v>2769</v>
      </c>
      <c r="E263" s="6" t="s">
        <v>1206</v>
      </c>
      <c r="F263" s="168"/>
      <c r="G263" s="135">
        <f>IF(C263='表八'!D68,"","表九不等于表八该项收入数")</f>
      </c>
      <c r="H263" s="135">
        <f>IF(F263='表八'!I68,"","表九不等于表八此项支出数")</f>
      </c>
    </row>
    <row r="264" spans="1:8" ht="19.5" customHeight="1">
      <c r="A264" s="6" t="s">
        <v>2827</v>
      </c>
      <c r="B264" s="6" t="s">
        <v>1207</v>
      </c>
      <c r="C264" s="168"/>
      <c r="D264" s="6" t="s">
        <v>2871</v>
      </c>
      <c r="E264" s="30" t="s">
        <v>1208</v>
      </c>
      <c r="F264" s="168"/>
      <c r="G264" s="135">
        <f>IF(C264='表八'!D69,"","表九不等于表八该项收入数")</f>
      </c>
      <c r="H264" s="135">
        <f>IF(F264='表八'!I69,"","表九不等于表八此项支出数")</f>
      </c>
    </row>
    <row r="265" spans="1:8" ht="19.5" customHeight="1">
      <c r="A265" s="6" t="s">
        <v>2828</v>
      </c>
      <c r="B265" s="30" t="s">
        <v>1209</v>
      </c>
      <c r="C265" s="168"/>
      <c r="D265" s="6" t="s">
        <v>2771</v>
      </c>
      <c r="E265" s="30" t="s">
        <v>1210</v>
      </c>
      <c r="F265" s="168"/>
      <c r="G265" s="135">
        <f>IF(C265='表八'!D70,"","表九不等于表八该项收入数")</f>
      </c>
      <c r="H265" s="135">
        <f>IF(F265='表八'!I70,"","表九不等于表八此项支出数")</f>
      </c>
    </row>
    <row r="266" spans="1:7" ht="19.5" customHeight="1">
      <c r="A266" s="6" t="s">
        <v>2829</v>
      </c>
      <c r="B266" s="30" t="s">
        <v>1211</v>
      </c>
      <c r="C266" s="168"/>
      <c r="D266" s="6"/>
      <c r="E266" s="30"/>
      <c r="F266" s="168"/>
      <c r="G266" s="135">
        <f>IF(C266='表八'!D71,"","表九不等于表八该项收入数")</f>
      </c>
    </row>
    <row r="267" spans="1:6" ht="19.5" customHeight="1">
      <c r="A267" s="6"/>
      <c r="B267" s="30"/>
      <c r="C267" s="168"/>
      <c r="D267" s="6"/>
      <c r="E267" s="30"/>
      <c r="F267" s="168"/>
    </row>
    <row r="268" spans="1:6" ht="15.75" customHeight="1">
      <c r="A268" s="6"/>
      <c r="B268" s="30"/>
      <c r="C268" s="168"/>
      <c r="D268" s="6"/>
      <c r="E268" s="30"/>
      <c r="F268" s="168"/>
    </row>
    <row r="269" spans="1:6" ht="19.5" customHeight="1">
      <c r="A269" s="6"/>
      <c r="B269" s="30"/>
      <c r="C269" s="168"/>
      <c r="D269" s="6"/>
      <c r="E269" s="30"/>
      <c r="F269" s="168"/>
    </row>
    <row r="270" spans="1:7" ht="19.5" customHeight="1">
      <c r="A270" s="6"/>
      <c r="B270" s="12" t="s">
        <v>1098</v>
      </c>
      <c r="C270" s="167">
        <f>SUM(C257:C258)</f>
        <v>0</v>
      </c>
      <c r="D270" s="6"/>
      <c r="E270" s="12" t="s">
        <v>1099</v>
      </c>
      <c r="F270" s="167">
        <f>SUM(F257:F258)</f>
        <v>0</v>
      </c>
      <c r="G270" s="135">
        <f>IF(C270='表八'!D73,"","表九不等于表八该项收入数")</f>
      </c>
    </row>
    <row r="271" ht="19.5" customHeight="1"/>
    <row r="272" spans="2:6" ht="19.5" customHeight="1">
      <c r="B272" s="135">
        <f>IF(C265=0,"","此处不是市县所用科目")</f>
      </c>
      <c r="C272" s="135">
        <f>IF(F265=0,"","此处不是市县所用科目")</f>
      </c>
      <c r="F272" s="138">
        <f>IF(C270=F270,"","收入和支出不相等")</f>
      </c>
    </row>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sheetData>
  <sheetProtection/>
  <mergeCells count="3">
    <mergeCell ref="B2:F2"/>
    <mergeCell ref="D4:F4"/>
    <mergeCell ref="A4:C4"/>
  </mergeCells>
  <printOptions horizontalCentered="1"/>
  <pageMargins left="0.47" right="0.47" top="0.59" bottom="0.47" header="0.31" footer="0.31"/>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AutoBVT</cp:lastModifiedBy>
  <cp:lastPrinted>2022-03-03T01:31:38Z</cp:lastPrinted>
  <dcterms:created xsi:type="dcterms:W3CDTF">2006-02-14T13:15:00Z</dcterms:created>
  <dcterms:modified xsi:type="dcterms:W3CDTF">2023-01-29T06:18:46Z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